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Senior males &gt;3 races" sheetId="6" r:id="rId1"/>
    <sheet name="Female senior&gt;3 races" sheetId="4" r:id="rId2"/>
    <sheet name="team position" sheetId="3" r:id="rId3"/>
  </sheets>
  <definedNames>
    <definedName name="_xlnm._FilterDatabase" localSheetId="1" hidden="1">'Female senior&gt;3 races'!$A$4:$AW$34</definedName>
    <definedName name="_xlnm._FilterDatabase" localSheetId="0" hidden="1">'Senior males &gt;3 races'!$A$5:$AW$105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96" i="6" l="1"/>
  <c r="AT96" i="6" s="1"/>
  <c r="AU96" i="6"/>
  <c r="AV96" i="6" s="1"/>
  <c r="AS97" i="6"/>
  <c r="AT97" i="6" s="1"/>
  <c r="AU97" i="6"/>
  <c r="AV97" i="6" s="1"/>
  <c r="AS98" i="6"/>
  <c r="AT98" i="6" s="1"/>
  <c r="AU98" i="6"/>
  <c r="AV98" i="6" s="1"/>
  <c r="AS99" i="6"/>
  <c r="AT99" i="6" s="1"/>
  <c r="AU99" i="6"/>
  <c r="AV99" i="6" s="1"/>
  <c r="AS100" i="6"/>
  <c r="AT100" i="6" s="1"/>
  <c r="AU100" i="6"/>
  <c r="AV100" i="6" s="1"/>
  <c r="AS101" i="6"/>
  <c r="AT101" i="6" s="1"/>
  <c r="AU101" i="6"/>
  <c r="AV101" i="6" s="1"/>
  <c r="AS102" i="6"/>
  <c r="AT102" i="6" s="1"/>
  <c r="AU102" i="6"/>
  <c r="AV102" i="6" s="1"/>
  <c r="AS103" i="6"/>
  <c r="AT103" i="6" s="1"/>
  <c r="AU103" i="6"/>
  <c r="AV103" i="6" s="1"/>
  <c r="AS104" i="6"/>
  <c r="AT104" i="6" s="1"/>
  <c r="AU104" i="6"/>
  <c r="AV104" i="6" s="1"/>
  <c r="X26" i="3"/>
  <c r="X25" i="3"/>
  <c r="X24" i="3"/>
  <c r="X23" i="3"/>
  <c r="X22" i="3"/>
  <c r="X21" i="3"/>
  <c r="X20" i="3"/>
  <c r="X19" i="3"/>
  <c r="X14" i="3"/>
  <c r="X13" i="3"/>
  <c r="X12" i="3"/>
  <c r="X11" i="3"/>
  <c r="X10" i="3"/>
  <c r="X9" i="3"/>
  <c r="X8" i="3"/>
  <c r="X7" i="3"/>
  <c r="X6" i="3"/>
  <c r="AU11" i="4" l="1"/>
  <c r="AV11" i="4" s="1"/>
  <c r="AU34" i="4"/>
  <c r="AV34" i="4" s="1"/>
  <c r="AU33" i="4"/>
  <c r="AV33" i="4" s="1"/>
  <c r="AU32" i="4"/>
  <c r="AV32" i="4" s="1"/>
  <c r="AU31" i="4"/>
  <c r="AV31" i="4" s="1"/>
  <c r="AU30" i="4"/>
  <c r="AV30" i="4" s="1"/>
  <c r="AU29" i="4"/>
  <c r="AV29" i="4" s="1"/>
  <c r="AU28" i="4"/>
  <c r="AV28" i="4" s="1"/>
  <c r="AU27" i="4"/>
  <c r="AV27" i="4" s="1"/>
  <c r="AU26" i="4"/>
  <c r="AV26" i="4" s="1"/>
  <c r="AU25" i="4"/>
  <c r="AV25" i="4" s="1"/>
  <c r="AU24" i="4"/>
  <c r="AV24" i="4" s="1"/>
  <c r="AU23" i="4"/>
  <c r="AV23" i="4" s="1"/>
  <c r="AU22" i="4"/>
  <c r="AV22" i="4" s="1"/>
  <c r="AU21" i="4"/>
  <c r="AV21" i="4" s="1"/>
  <c r="AU20" i="4"/>
  <c r="AV20" i="4" s="1"/>
  <c r="AU18" i="4"/>
  <c r="AV18" i="4" s="1"/>
  <c r="AU17" i="4"/>
  <c r="AV17" i="4" s="1"/>
  <c r="AU16" i="4"/>
  <c r="AV16" i="4" s="1"/>
  <c r="AU15" i="4"/>
  <c r="AV15" i="4" s="1"/>
  <c r="AU14" i="4"/>
  <c r="AV14" i="4" s="1"/>
  <c r="AU13" i="4"/>
  <c r="AV13" i="4" s="1"/>
  <c r="AU12" i="4"/>
  <c r="AV12" i="4" s="1"/>
  <c r="AU10" i="4"/>
  <c r="AV10" i="4" s="1"/>
  <c r="AU9" i="4"/>
  <c r="AV9" i="4" s="1"/>
  <c r="AU8" i="4"/>
  <c r="AV8" i="4" s="1"/>
  <c r="AU7" i="4"/>
  <c r="AV7" i="4" s="1"/>
  <c r="AU6" i="4"/>
  <c r="AV6" i="4" s="1"/>
  <c r="AU5" i="4"/>
  <c r="AV5" i="4" s="1"/>
  <c r="AU19" i="4"/>
  <c r="AV19" i="4" s="1"/>
  <c r="AS19" i="4"/>
  <c r="AT19" i="4" s="1"/>
  <c r="AS10" i="4"/>
  <c r="AT10" i="4" s="1"/>
  <c r="AS8" i="4"/>
  <c r="AT8" i="4" s="1"/>
  <c r="AS6" i="4"/>
  <c r="AT6" i="4" s="1"/>
  <c r="AS11" i="4"/>
  <c r="AT11" i="4" s="1"/>
  <c r="AS18" i="4"/>
  <c r="AT18" i="4" s="1"/>
  <c r="AS22" i="4"/>
  <c r="AT22" i="4" s="1"/>
  <c r="AS9" i="4"/>
  <c r="AT9" i="4" s="1"/>
  <c r="AS12" i="4"/>
  <c r="AT12" i="4" s="1"/>
  <c r="AS14" i="4"/>
  <c r="AT14" i="4" s="1"/>
  <c r="AS15" i="4"/>
  <c r="AT15" i="4" s="1"/>
  <c r="AS7" i="4"/>
  <c r="AT7" i="4" s="1"/>
  <c r="AS5" i="4"/>
  <c r="AT5" i="4" s="1"/>
  <c r="AS13" i="4"/>
  <c r="AT13" i="4" s="1"/>
  <c r="AS23" i="4"/>
  <c r="AT23" i="4" s="1"/>
  <c r="AS34" i="4"/>
  <c r="AT34" i="4" s="1"/>
  <c r="AS26" i="4"/>
  <c r="AT26" i="4" s="1"/>
  <c r="AS33" i="4"/>
  <c r="AT33" i="4" s="1"/>
  <c r="AS32" i="4"/>
  <c r="AT32" i="4" s="1"/>
  <c r="AS31" i="4"/>
  <c r="AT31" i="4" s="1"/>
  <c r="AS30" i="4"/>
  <c r="AT30" i="4" s="1"/>
  <c r="AS29" i="4"/>
  <c r="AT29" i="4" s="1"/>
  <c r="AS28" i="4"/>
  <c r="AT28" i="4" s="1"/>
  <c r="AS27" i="4"/>
  <c r="AT27" i="4" s="1"/>
  <c r="AS25" i="4"/>
  <c r="AT25" i="4" s="1"/>
  <c r="AS24" i="4"/>
  <c r="AT24" i="4" s="1"/>
  <c r="AS21" i="4"/>
  <c r="AT21" i="4" s="1"/>
  <c r="AS20" i="4"/>
  <c r="AT20" i="4" s="1"/>
  <c r="AS17" i="4"/>
  <c r="AT17" i="4" s="1"/>
  <c r="AS16" i="4"/>
  <c r="AT16" i="4" s="1"/>
  <c r="AU105" i="6"/>
  <c r="AU95" i="6"/>
  <c r="AU94" i="6"/>
  <c r="AU93" i="6"/>
  <c r="AU92" i="6"/>
  <c r="AU91" i="6"/>
  <c r="AU90" i="6"/>
  <c r="AU89" i="6"/>
  <c r="AU88" i="6"/>
  <c r="AU87" i="6"/>
  <c r="AU86" i="6"/>
  <c r="AU85" i="6"/>
  <c r="AU84" i="6"/>
  <c r="AU83" i="6"/>
  <c r="AU82" i="6"/>
  <c r="AU81" i="6"/>
  <c r="AU80" i="6"/>
  <c r="AU79" i="6"/>
  <c r="AU78" i="6"/>
  <c r="AU77" i="6"/>
  <c r="AU76" i="6"/>
  <c r="AU75" i="6"/>
  <c r="AU74" i="6"/>
  <c r="AU73" i="6"/>
  <c r="AU72" i="6"/>
  <c r="AU71" i="6"/>
  <c r="AU70" i="6"/>
  <c r="AU69" i="6"/>
  <c r="AU68" i="6"/>
  <c r="AU67" i="6"/>
  <c r="AU66" i="6"/>
  <c r="AU65" i="6"/>
  <c r="AU64" i="6"/>
  <c r="AU63" i="6"/>
  <c r="AU62" i="6"/>
  <c r="AU61" i="6"/>
  <c r="AU60" i="6"/>
  <c r="AU59" i="6"/>
  <c r="AU58" i="6"/>
  <c r="AU57" i="6"/>
  <c r="AU56" i="6"/>
  <c r="AU55" i="6"/>
  <c r="AU54" i="6"/>
  <c r="AU53" i="6"/>
  <c r="AU52" i="6"/>
  <c r="AU51" i="6"/>
  <c r="AU50" i="6"/>
  <c r="AU49" i="6"/>
  <c r="AU48" i="6"/>
  <c r="AU47" i="6"/>
  <c r="AU46" i="6"/>
  <c r="AU45" i="6"/>
  <c r="AU44" i="6"/>
  <c r="AU43" i="6"/>
  <c r="AU42" i="6"/>
  <c r="AU41" i="6"/>
  <c r="AU40" i="6"/>
  <c r="AU39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4" i="6"/>
  <c r="AU23" i="6"/>
  <c r="AU22" i="6"/>
  <c r="AV22" i="6" s="1"/>
  <c r="AU21" i="6"/>
  <c r="AU20" i="6"/>
  <c r="AU19" i="6"/>
  <c r="AU18" i="6"/>
  <c r="AU17" i="6"/>
  <c r="AV17" i="6" s="1"/>
  <c r="AU16" i="6"/>
  <c r="AU15" i="6"/>
  <c r="AV15" i="6" s="1"/>
  <c r="AU14" i="6"/>
  <c r="AV14" i="6" s="1"/>
  <c r="AU13" i="6"/>
  <c r="AV13" i="6" s="1"/>
  <c r="AU12" i="6"/>
  <c r="AU11" i="6"/>
  <c r="AV11" i="6" s="1"/>
  <c r="AU10" i="6"/>
  <c r="AV10" i="6" s="1"/>
  <c r="AU9" i="6"/>
  <c r="AU8" i="6"/>
  <c r="AU7" i="6"/>
  <c r="AU6" i="6"/>
  <c r="AS14" i="6" l="1"/>
  <c r="AT14" i="6" s="1"/>
  <c r="AS15" i="6"/>
  <c r="AT15" i="6" s="1"/>
  <c r="AS13" i="6"/>
  <c r="AT13" i="6" s="1"/>
  <c r="AS11" i="6"/>
  <c r="AT11" i="6" s="1"/>
  <c r="AS10" i="6"/>
  <c r="AT10" i="6" s="1"/>
  <c r="AS22" i="6"/>
  <c r="AT22" i="6" s="1"/>
  <c r="AS17" i="6"/>
  <c r="AT17" i="6" s="1"/>
  <c r="AV105" i="6"/>
  <c r="AV87" i="6"/>
  <c r="AV66" i="6"/>
  <c r="AV82" i="6"/>
  <c r="AV41" i="6"/>
  <c r="AV54" i="6"/>
  <c r="AV81" i="6"/>
  <c r="AV92" i="6"/>
  <c r="AV48" i="6"/>
  <c r="AV76" i="6"/>
  <c r="AV56" i="6"/>
  <c r="AV67" i="6"/>
  <c r="AV69" i="6"/>
  <c r="AV80" i="6"/>
  <c r="AV86" i="6"/>
  <c r="AV68" i="6"/>
  <c r="AV33" i="6"/>
  <c r="AV57" i="6"/>
  <c r="AV73" i="6"/>
  <c r="AV75" i="6"/>
  <c r="AV47" i="6"/>
  <c r="AV31" i="6"/>
  <c r="AV71" i="6"/>
  <c r="AV62" i="6"/>
  <c r="AV58" i="6"/>
  <c r="AV78" i="6"/>
  <c r="AV70" i="6"/>
  <c r="AV89" i="6"/>
  <c r="AV65" i="6"/>
  <c r="AV64" i="6"/>
  <c r="AV44" i="6"/>
  <c r="AV83" i="6"/>
  <c r="AV55" i="6"/>
  <c r="AV79" i="6"/>
  <c r="AV63" i="6"/>
  <c r="AV93" i="6"/>
  <c r="AV90" i="6"/>
  <c r="AV91" i="6"/>
  <c r="AV95" i="6"/>
  <c r="AV85" i="6"/>
  <c r="AV77" i="6"/>
  <c r="AV61" i="6"/>
  <c r="AV32" i="6"/>
  <c r="AV94" i="6"/>
  <c r="AV74" i="6"/>
  <c r="AV37" i="6"/>
  <c r="AV50" i="6"/>
  <c r="AV72" i="6"/>
  <c r="AV52" i="6"/>
  <c r="AV60" i="6"/>
  <c r="AV49" i="6"/>
  <c r="AV59" i="6"/>
  <c r="AV53" i="6"/>
  <c r="AV46" i="6"/>
  <c r="AV40" i="6"/>
  <c r="AV39" i="6"/>
  <c r="AV28" i="6"/>
  <c r="AV45" i="6"/>
  <c r="AV21" i="6"/>
  <c r="AV42" i="6"/>
  <c r="AV84" i="6"/>
  <c r="AV43" i="6"/>
  <c r="AV51" i="6"/>
  <c r="AV38" i="6"/>
  <c r="AV30" i="6"/>
  <c r="AV36" i="6"/>
  <c r="AV88" i="6"/>
  <c r="AV23" i="6"/>
  <c r="AV19" i="6"/>
  <c r="AV16" i="6"/>
  <c r="AV34" i="6"/>
  <c r="AV20" i="6"/>
  <c r="AV26" i="6"/>
  <c r="AV35" i="6"/>
  <c r="AV18" i="6"/>
  <c r="AV24" i="6"/>
  <c r="AV7" i="6"/>
  <c r="AV27" i="6"/>
  <c r="AV8" i="6"/>
  <c r="AV9" i="6"/>
  <c r="AV12" i="6"/>
  <c r="AV29" i="6"/>
  <c r="AV25" i="6"/>
  <c r="AV6" i="6"/>
  <c r="AS105" i="6"/>
  <c r="AT105" i="6" s="1"/>
  <c r="AS87" i="6"/>
  <c r="AT87" i="6" s="1"/>
  <c r="AS66" i="6"/>
  <c r="AT66" i="6" s="1"/>
  <c r="AS82" i="6"/>
  <c r="AT82" i="6" s="1"/>
  <c r="AS41" i="6"/>
  <c r="AT41" i="6" s="1"/>
  <c r="AS54" i="6"/>
  <c r="AT54" i="6" s="1"/>
  <c r="AS81" i="6"/>
  <c r="AT81" i="6" s="1"/>
  <c r="AS92" i="6"/>
  <c r="AT92" i="6" s="1"/>
  <c r="AS48" i="6"/>
  <c r="AT48" i="6" s="1"/>
  <c r="AS76" i="6"/>
  <c r="AT76" i="6" s="1"/>
  <c r="AS56" i="6"/>
  <c r="AT56" i="6" s="1"/>
  <c r="AS67" i="6"/>
  <c r="AT67" i="6" s="1"/>
  <c r="AS69" i="6"/>
  <c r="AT69" i="6" s="1"/>
  <c r="AS80" i="6"/>
  <c r="AT80" i="6" s="1"/>
  <c r="AS86" i="6"/>
  <c r="AT86" i="6" s="1"/>
  <c r="AS68" i="6"/>
  <c r="AT68" i="6" s="1"/>
  <c r="AS33" i="6"/>
  <c r="AT33" i="6" s="1"/>
  <c r="AS57" i="6"/>
  <c r="AT57" i="6" s="1"/>
  <c r="AS73" i="6"/>
  <c r="AT73" i="6" s="1"/>
  <c r="AS75" i="6"/>
  <c r="AT75" i="6" s="1"/>
  <c r="AS47" i="6"/>
  <c r="AT47" i="6" s="1"/>
  <c r="AS31" i="6"/>
  <c r="AT31" i="6" s="1"/>
  <c r="AS71" i="6"/>
  <c r="AT71" i="6" s="1"/>
  <c r="AS62" i="6"/>
  <c r="AT62" i="6" s="1"/>
  <c r="AS58" i="6"/>
  <c r="AT58" i="6" s="1"/>
  <c r="AS78" i="6"/>
  <c r="AT78" i="6" s="1"/>
  <c r="AS70" i="6"/>
  <c r="AT70" i="6" s="1"/>
  <c r="AS89" i="6"/>
  <c r="AT89" i="6" s="1"/>
  <c r="AS65" i="6"/>
  <c r="AT65" i="6" s="1"/>
  <c r="AS64" i="6"/>
  <c r="AT64" i="6" s="1"/>
  <c r="AS44" i="6"/>
  <c r="AT44" i="6" s="1"/>
  <c r="AS83" i="6"/>
  <c r="AT83" i="6" s="1"/>
  <c r="AS55" i="6"/>
  <c r="AT55" i="6" s="1"/>
  <c r="AS79" i="6"/>
  <c r="AT79" i="6" s="1"/>
  <c r="AS63" i="6"/>
  <c r="AT63" i="6" s="1"/>
  <c r="AS93" i="6"/>
  <c r="AT93" i="6" s="1"/>
  <c r="AS90" i="6"/>
  <c r="AT90" i="6" s="1"/>
  <c r="AS91" i="6"/>
  <c r="AT91" i="6" s="1"/>
  <c r="AS95" i="6"/>
  <c r="AT95" i="6" s="1"/>
  <c r="AS85" i="6"/>
  <c r="AT85" i="6" s="1"/>
  <c r="AS77" i="6"/>
  <c r="AT77" i="6" s="1"/>
  <c r="AS61" i="6"/>
  <c r="AT61" i="6" s="1"/>
  <c r="AS32" i="6"/>
  <c r="AT32" i="6" s="1"/>
  <c r="AS94" i="6"/>
  <c r="AT94" i="6" s="1"/>
  <c r="AS74" i="6"/>
  <c r="AT74" i="6" s="1"/>
  <c r="AS37" i="6"/>
  <c r="AT37" i="6" s="1"/>
  <c r="AS50" i="6"/>
  <c r="AT50" i="6" s="1"/>
  <c r="AS72" i="6"/>
  <c r="AT72" i="6" s="1"/>
  <c r="AS52" i="6"/>
  <c r="AT52" i="6" s="1"/>
  <c r="AS60" i="6"/>
  <c r="AT60" i="6" s="1"/>
  <c r="AS49" i="6"/>
  <c r="AT49" i="6" s="1"/>
  <c r="AS59" i="6"/>
  <c r="AT59" i="6" s="1"/>
  <c r="AS53" i="6"/>
  <c r="AT53" i="6" s="1"/>
  <c r="AS46" i="6"/>
  <c r="AT46" i="6" s="1"/>
  <c r="AS40" i="6"/>
  <c r="AT40" i="6" s="1"/>
  <c r="AS39" i="6"/>
  <c r="AT39" i="6" s="1"/>
  <c r="AS28" i="6"/>
  <c r="AT28" i="6" s="1"/>
  <c r="AS45" i="6"/>
  <c r="AT45" i="6" s="1"/>
  <c r="AS21" i="6"/>
  <c r="AT21" i="6" s="1"/>
  <c r="AS42" i="6"/>
  <c r="AT42" i="6" s="1"/>
  <c r="AS84" i="6"/>
  <c r="AT84" i="6" s="1"/>
  <c r="AS43" i="6"/>
  <c r="AT43" i="6" s="1"/>
  <c r="AS51" i="6"/>
  <c r="AT51" i="6" s="1"/>
  <c r="AS38" i="6"/>
  <c r="AT38" i="6" s="1"/>
  <c r="AS30" i="6"/>
  <c r="AT30" i="6" s="1"/>
  <c r="AS36" i="6"/>
  <c r="AT36" i="6" s="1"/>
  <c r="AS88" i="6"/>
  <c r="AT88" i="6" s="1"/>
  <c r="AS23" i="6"/>
  <c r="AT23" i="6" s="1"/>
  <c r="AS19" i="6"/>
  <c r="AT19" i="6" s="1"/>
  <c r="AS16" i="6"/>
  <c r="AT16" i="6" s="1"/>
  <c r="AS34" i="6"/>
  <c r="AT34" i="6" s="1"/>
  <c r="AS20" i="6"/>
  <c r="AT20" i="6" s="1"/>
  <c r="AS26" i="6"/>
  <c r="AT26" i="6" s="1"/>
  <c r="AS35" i="6"/>
  <c r="AT35" i="6" s="1"/>
  <c r="AS18" i="6"/>
  <c r="AT18" i="6" s="1"/>
  <c r="AS24" i="6"/>
  <c r="AT24" i="6" s="1"/>
  <c r="AS7" i="6"/>
  <c r="AT7" i="6" s="1"/>
  <c r="AS27" i="6"/>
  <c r="AT27" i="6" s="1"/>
  <c r="AS8" i="6"/>
  <c r="AT8" i="6" s="1"/>
  <c r="AS9" i="6"/>
  <c r="AT9" i="6" s="1"/>
  <c r="AS12" i="6"/>
  <c r="AT12" i="6" s="1"/>
  <c r="AS29" i="6"/>
  <c r="AT29" i="6" s="1"/>
  <c r="AS25" i="6"/>
  <c r="AT25" i="6" s="1"/>
  <c r="AS6" i="6"/>
  <c r="AT6" i="6" s="1"/>
</calcChain>
</file>

<file path=xl/sharedStrings.xml><?xml version="1.0" encoding="utf-8"?>
<sst xmlns="http://schemas.openxmlformats.org/spreadsheetml/2006/main" count="783" uniqueCount="439">
  <si>
    <t>Position</t>
  </si>
  <si>
    <t>Name</t>
  </si>
  <si>
    <t>Time</t>
  </si>
  <si>
    <t>Club</t>
  </si>
  <si>
    <t>Category</t>
  </si>
  <si>
    <t>M40</t>
  </si>
  <si>
    <t>Okehampton RC</t>
  </si>
  <si>
    <t>F40</t>
  </si>
  <si>
    <t>M50</t>
  </si>
  <si>
    <t>F50</t>
  </si>
  <si>
    <t>M70</t>
  </si>
  <si>
    <t>Tavistock AC</t>
  </si>
  <si>
    <t>Truro Running Club</t>
  </si>
  <si>
    <t>Axe Valley Runners</t>
  </si>
  <si>
    <t>Poole Runners</t>
  </si>
  <si>
    <t>South west road runners</t>
  </si>
  <si>
    <t>Plymouth Harriers</t>
  </si>
  <si>
    <t>Cornwall AC</t>
  </si>
  <si>
    <t>South West Road Runners</t>
  </si>
  <si>
    <t>Holme Pierrepont RC</t>
  </si>
  <si>
    <t>Falmouth RRC</t>
  </si>
  <si>
    <t>M60</t>
  </si>
  <si>
    <t>Bere Alston Trekkers</t>
  </si>
  <si>
    <t>Launceston Road Runners</t>
  </si>
  <si>
    <t>Tavistock Athletics</t>
  </si>
  <si>
    <t>overall pts</t>
  </si>
  <si>
    <t>age grp points</t>
  </si>
  <si>
    <t>MU19</t>
  </si>
  <si>
    <t>Solstice results</t>
  </si>
  <si>
    <t>cosdon results</t>
  </si>
  <si>
    <t>name</t>
  </si>
  <si>
    <t>Tim</t>
  </si>
  <si>
    <t>Lenton</t>
  </si>
  <si>
    <t>Samuel</t>
  </si>
  <si>
    <t>Priday</t>
  </si>
  <si>
    <t xml:space="preserve">Thomas </t>
  </si>
  <si>
    <t>Poland</t>
  </si>
  <si>
    <t>Paul</t>
  </si>
  <si>
    <t>Crease</t>
  </si>
  <si>
    <t>Joe</t>
  </si>
  <si>
    <t>Dix</t>
  </si>
  <si>
    <t>Lane</t>
  </si>
  <si>
    <t>Ross</t>
  </si>
  <si>
    <t>Macdonald</t>
  </si>
  <si>
    <t>Plymouth Musketeers</t>
  </si>
  <si>
    <t>Jo</t>
  </si>
  <si>
    <t>Meek</t>
  </si>
  <si>
    <t>Winchester &amp; District AC</t>
  </si>
  <si>
    <t>Peter</t>
  </si>
  <si>
    <t>Allen</t>
  </si>
  <si>
    <t>Royston Runners</t>
  </si>
  <si>
    <t>Chris</t>
  </si>
  <si>
    <t>Rob</t>
  </si>
  <si>
    <t>Hicks</t>
  </si>
  <si>
    <t>David</t>
  </si>
  <si>
    <t>Goodspeed</t>
  </si>
  <si>
    <t>Michael</t>
  </si>
  <si>
    <t>Greenacre</t>
  </si>
  <si>
    <t>Dale</t>
  </si>
  <si>
    <t>Turrell</t>
  </si>
  <si>
    <t>Drake Hash House Harriers</t>
  </si>
  <si>
    <t>Tom</t>
  </si>
  <si>
    <t>Davies</t>
  </si>
  <si>
    <t>Edward</t>
  </si>
  <si>
    <t>Shaw</t>
  </si>
  <si>
    <t>Barnett</t>
  </si>
  <si>
    <t>Roland</t>
  </si>
  <si>
    <t>Hunter</t>
  </si>
  <si>
    <t>Howell</t>
  </si>
  <si>
    <t xml:space="preserve">Jay </t>
  </si>
  <si>
    <t>Horton</t>
  </si>
  <si>
    <t xml:space="preserve">M50 </t>
  </si>
  <si>
    <t xml:space="preserve">Toby </t>
  </si>
  <si>
    <t>Kendall</t>
  </si>
  <si>
    <t>Hugh</t>
  </si>
  <si>
    <t>Marsden</t>
  </si>
  <si>
    <t>Exmouth Harriers AC</t>
  </si>
  <si>
    <t>Jeremy</t>
  </si>
  <si>
    <t>Westmore</t>
  </si>
  <si>
    <t>Simon</t>
  </si>
  <si>
    <t>Pritchard</t>
  </si>
  <si>
    <t>Team H</t>
  </si>
  <si>
    <t>Richard</t>
  </si>
  <si>
    <t>Patrick</t>
  </si>
  <si>
    <t>James</t>
  </si>
  <si>
    <t>Morrison</t>
  </si>
  <si>
    <t>Tiverton Harriers</t>
  </si>
  <si>
    <t>Mark</t>
  </si>
  <si>
    <t>Ian</t>
  </si>
  <si>
    <t>Ripper</t>
  </si>
  <si>
    <t>Naomi</t>
  </si>
  <si>
    <t>Trevor</t>
  </si>
  <si>
    <t>Piper</t>
  </si>
  <si>
    <t>Run Venture</t>
  </si>
  <si>
    <t>Steven</t>
  </si>
  <si>
    <t>Rowe</t>
  </si>
  <si>
    <t>Atkinson</t>
  </si>
  <si>
    <t>William</t>
  </si>
  <si>
    <t>Seviour</t>
  </si>
  <si>
    <t>Gallant</t>
  </si>
  <si>
    <t>Donovan</t>
  </si>
  <si>
    <t>Teignbridge Trotters</t>
  </si>
  <si>
    <t>Holland</t>
  </si>
  <si>
    <t>Barry</t>
  </si>
  <si>
    <t>Copeland</t>
  </si>
  <si>
    <t>Stuart</t>
  </si>
  <si>
    <t>Steve</t>
  </si>
  <si>
    <t>Cox</t>
  </si>
  <si>
    <t xml:space="preserve">Roger </t>
  </si>
  <si>
    <t>Hewitt</t>
  </si>
  <si>
    <t>Williams</t>
  </si>
  <si>
    <t>Hannah</t>
  </si>
  <si>
    <t>Susorney</t>
  </si>
  <si>
    <t>Christine</t>
  </si>
  <si>
    <t>Fritsch</t>
  </si>
  <si>
    <t>Dawn</t>
  </si>
  <si>
    <t>Teed</t>
  </si>
  <si>
    <t>Kate</t>
  </si>
  <si>
    <t xml:space="preserve">Don </t>
  </si>
  <si>
    <t>Chinn</t>
  </si>
  <si>
    <t>Debbie</t>
  </si>
  <si>
    <t>Abigail</t>
  </si>
  <si>
    <t>Pelling</t>
  </si>
  <si>
    <t>Sara</t>
  </si>
  <si>
    <t>Melanie</t>
  </si>
  <si>
    <t>Stephen</t>
  </si>
  <si>
    <t>F60</t>
  </si>
  <si>
    <t>Lorna</t>
  </si>
  <si>
    <t>Mulvihill</t>
  </si>
  <si>
    <t>Baker</t>
  </si>
  <si>
    <t>Louise</t>
  </si>
  <si>
    <t xml:space="preserve">Katharine </t>
  </si>
  <si>
    <t>Refson</t>
  </si>
  <si>
    <t>Gem</t>
  </si>
  <si>
    <t xml:space="preserve">Laura </t>
  </si>
  <si>
    <t>Page</t>
  </si>
  <si>
    <t>joe</t>
  </si>
  <si>
    <t>Burrator results</t>
  </si>
  <si>
    <t>Perry</t>
  </si>
  <si>
    <t>Exeter Harriers</t>
  </si>
  <si>
    <t>MU17</t>
  </si>
  <si>
    <t>Andrew</t>
  </si>
  <si>
    <t>Biffen</t>
  </si>
  <si>
    <t>Best</t>
  </si>
  <si>
    <t>Hall</t>
  </si>
  <si>
    <t>DSFRS Running Club</t>
  </si>
  <si>
    <t>Graham</t>
  </si>
  <si>
    <t>Bale</t>
  </si>
  <si>
    <t>Plymstock Road Runners</t>
  </si>
  <si>
    <t>Sekula</t>
  </si>
  <si>
    <t>Colin</t>
  </si>
  <si>
    <t>Jonathan</t>
  </si>
  <si>
    <t>Creedy</t>
  </si>
  <si>
    <t>Haldon Trail Runners</t>
  </si>
  <si>
    <t>Daniel</t>
  </si>
  <si>
    <t>Poole</t>
  </si>
  <si>
    <t>Justin</t>
  </si>
  <si>
    <t>Crewe</t>
  </si>
  <si>
    <t>Saywell</t>
  </si>
  <si>
    <t>Matt</t>
  </si>
  <si>
    <t>Tilly</t>
  </si>
  <si>
    <t>McDowell</t>
  </si>
  <si>
    <t>FU19</t>
  </si>
  <si>
    <t>Charlie</t>
  </si>
  <si>
    <t>Temperley</t>
  </si>
  <si>
    <t>Engledew</t>
  </si>
  <si>
    <t>Erme Valley Harriers</t>
  </si>
  <si>
    <t>Dan</t>
  </si>
  <si>
    <t>Case</t>
  </si>
  <si>
    <t>White</t>
  </si>
  <si>
    <t>Jim</t>
  </si>
  <si>
    <t>Medhurst</t>
  </si>
  <si>
    <t>Nicholls</t>
  </si>
  <si>
    <t>Brunsdon</t>
  </si>
  <si>
    <t>Laura</t>
  </si>
  <si>
    <t>Alison</t>
  </si>
  <si>
    <t>Mervyn</t>
  </si>
  <si>
    <t>Rice</t>
  </si>
  <si>
    <t>Bovey Valley Runners</t>
  </si>
  <si>
    <t>Quinn</t>
  </si>
  <si>
    <t>Hayley</t>
  </si>
  <si>
    <t>Ratcliff</t>
  </si>
  <si>
    <t>Torbay aac</t>
  </si>
  <si>
    <t>Houghton</t>
  </si>
  <si>
    <t>Susanne</t>
  </si>
  <si>
    <t>Westgate</t>
  </si>
  <si>
    <t>Rebecca</t>
  </si>
  <si>
    <t>Lindsay</t>
  </si>
  <si>
    <t>Kirk-Potter</t>
  </si>
  <si>
    <t>stuart</t>
  </si>
  <si>
    <t>Musson</t>
  </si>
  <si>
    <t>Oliver</t>
  </si>
  <si>
    <t>ian</t>
  </si>
  <si>
    <t>alex</t>
  </si>
  <si>
    <t>Marples</t>
  </si>
  <si>
    <t>Luke</t>
  </si>
  <si>
    <t>robin</t>
  </si>
  <si>
    <t>Watson</t>
  </si>
  <si>
    <t>Christopher</t>
  </si>
  <si>
    <t>Johns</t>
  </si>
  <si>
    <t>andy</t>
  </si>
  <si>
    <t>Mitchell</t>
  </si>
  <si>
    <t>mike</t>
  </si>
  <si>
    <t xml:space="preserve">David </t>
  </si>
  <si>
    <t>Morgan</t>
  </si>
  <si>
    <t>Exmouth Harriers</t>
  </si>
  <si>
    <t>Sidmouth running club</t>
  </si>
  <si>
    <t>Kelly</t>
  </si>
  <si>
    <t>Andy</t>
  </si>
  <si>
    <t>Valance</t>
  </si>
  <si>
    <t>Deller</t>
  </si>
  <si>
    <t>Sandom</t>
  </si>
  <si>
    <t>Dominic</t>
  </si>
  <si>
    <t>Hilton</t>
  </si>
  <si>
    <t xml:space="preserve">Marilyn's Meldon Madness </t>
  </si>
  <si>
    <t>Haytor Heller</t>
  </si>
  <si>
    <t>Neolith</t>
  </si>
  <si>
    <t>Yartor</t>
  </si>
  <si>
    <t>Ryan</t>
  </si>
  <si>
    <t>Hanley</t>
  </si>
  <si>
    <t>M Sen</t>
  </si>
  <si>
    <t>Littlewood</t>
  </si>
  <si>
    <t>Cottle</t>
  </si>
  <si>
    <t>Harry</t>
  </si>
  <si>
    <t>Elms</t>
  </si>
  <si>
    <t>Charlotte</t>
  </si>
  <si>
    <t>Walker</t>
  </si>
  <si>
    <t>FU17</t>
  </si>
  <si>
    <t>Run Venture Runners</t>
  </si>
  <si>
    <t>Ceri</t>
  </si>
  <si>
    <t>Rees</t>
  </si>
  <si>
    <t>Wild Running</t>
  </si>
  <si>
    <t>McGahey</t>
  </si>
  <si>
    <t>Gooding</t>
  </si>
  <si>
    <t>Megan</t>
  </si>
  <si>
    <t>Miller</t>
  </si>
  <si>
    <t>FU21</t>
  </si>
  <si>
    <t>Kristyna</t>
  </si>
  <si>
    <t>Cade</t>
  </si>
  <si>
    <t>Russ</t>
  </si>
  <si>
    <t>Mogridge</t>
  </si>
  <si>
    <t>Erme valley harriers</t>
  </si>
  <si>
    <t>Ellie</t>
  </si>
  <si>
    <t>SB</t>
  </si>
  <si>
    <t>Armstrong</t>
  </si>
  <si>
    <t>Swift</t>
  </si>
  <si>
    <t>Ella</t>
  </si>
  <si>
    <t>Bowles</t>
  </si>
  <si>
    <t>Teignmouth Trotters</t>
  </si>
  <si>
    <t>Wilson</t>
  </si>
  <si>
    <t>races</t>
  </si>
  <si>
    <t>M sen</t>
  </si>
  <si>
    <t>32:09.7</t>
  </si>
  <si>
    <t>Fox</t>
  </si>
  <si>
    <t>32:17.6</t>
  </si>
  <si>
    <t>32:26.8</t>
  </si>
  <si>
    <t>33:56.0</t>
  </si>
  <si>
    <t>34:20.1</t>
  </si>
  <si>
    <t>35:53.6</t>
  </si>
  <si>
    <t>36:00.5</t>
  </si>
  <si>
    <t>36:45.8</t>
  </si>
  <si>
    <t>38:28.1</t>
  </si>
  <si>
    <t>39:21.0</t>
  </si>
  <si>
    <t>39:26.8</t>
  </si>
  <si>
    <t>39:37.7</t>
  </si>
  <si>
    <t>40:15.8</t>
  </si>
  <si>
    <t>40:27.9</t>
  </si>
  <si>
    <t>40:32.9</t>
  </si>
  <si>
    <t>40:36.9</t>
  </si>
  <si>
    <t>40:51.8</t>
  </si>
  <si>
    <t>41:00.8</t>
  </si>
  <si>
    <t>41:10.6</t>
  </si>
  <si>
    <t>41:52.1</t>
  </si>
  <si>
    <t>41:52.5</t>
  </si>
  <si>
    <t>41:52.6</t>
  </si>
  <si>
    <t>43:04.3</t>
  </si>
  <si>
    <t>43:22.5</t>
  </si>
  <si>
    <t>43:58.9</t>
  </si>
  <si>
    <t>44:27.2</t>
  </si>
  <si>
    <t>45:06.5</t>
  </si>
  <si>
    <t>47:55.1</t>
  </si>
  <si>
    <t>51:29.5</t>
  </si>
  <si>
    <t>51:44.0</t>
  </si>
  <si>
    <t>51:48.0</t>
  </si>
  <si>
    <t>54:16.4</t>
  </si>
  <si>
    <t>F sen</t>
  </si>
  <si>
    <t>46:03.4</t>
  </si>
  <si>
    <t>46:41.1</t>
  </si>
  <si>
    <t>47:13.4</t>
  </si>
  <si>
    <t>48:47.9</t>
  </si>
  <si>
    <t>48:54.7</t>
  </si>
  <si>
    <t>52:21.5</t>
  </si>
  <si>
    <t>56:34.2</t>
  </si>
  <si>
    <t>56:39.7</t>
  </si>
  <si>
    <t>1:04:09.1</t>
  </si>
  <si>
    <t>James Baker</t>
  </si>
  <si>
    <t>Chichester Runners &amp; AC</t>
  </si>
  <si>
    <t>Cornwall Athletics Club</t>
  </si>
  <si>
    <t>Adam Quinn</t>
  </si>
  <si>
    <t>Bideford AAC</t>
  </si>
  <si>
    <t>Allister Bristow</t>
  </si>
  <si>
    <t>Bristow</t>
  </si>
  <si>
    <t>Louis Ratcliffe</t>
  </si>
  <si>
    <t>Ratcliffe</t>
  </si>
  <si>
    <t>Floyd Ratcliffe</t>
  </si>
  <si>
    <t>Mile high</t>
  </si>
  <si>
    <t>Torbay Tri Club</t>
  </si>
  <si>
    <t>Taylor</t>
  </si>
  <si>
    <t>Elizabeth Dyson</t>
  </si>
  <si>
    <t>dyson</t>
  </si>
  <si>
    <t>overll</t>
  </si>
  <si>
    <t>age group</t>
  </si>
  <si>
    <t>overall</t>
  </si>
  <si>
    <t>tbc</t>
  </si>
  <si>
    <t>Solstice</t>
  </si>
  <si>
    <t>mens</t>
  </si>
  <si>
    <t>ladies</t>
  </si>
  <si>
    <t>Tavy trio</t>
  </si>
  <si>
    <t>Harriet</t>
  </si>
  <si>
    <t>Munday</t>
  </si>
  <si>
    <t>Izzy</t>
  </si>
  <si>
    <t>totl points</t>
  </si>
  <si>
    <t>Adam Tango</t>
  </si>
  <si>
    <t>Carthey</t>
  </si>
  <si>
    <t>Freedom Racing</t>
  </si>
  <si>
    <t>Jenkins</t>
  </si>
  <si>
    <t>Dartmoor runners</t>
  </si>
  <si>
    <t>Martyn</t>
  </si>
  <si>
    <t>Exley-Deane</t>
  </si>
  <si>
    <t>Sourton</t>
  </si>
  <si>
    <t>Duncan Taylor</t>
  </si>
  <si>
    <t>Run Venture Running Club</t>
  </si>
  <si>
    <t>everson</t>
  </si>
  <si>
    <t>age grp point</t>
  </si>
  <si>
    <t>Best 7 max 210</t>
  </si>
  <si>
    <t>Best 7 max 700</t>
  </si>
  <si>
    <t>Gt links tor</t>
  </si>
  <si>
    <t>Results after 10</t>
  </si>
  <si>
    <t>42:55.0</t>
  </si>
  <si>
    <t>43:49.1</t>
  </si>
  <si>
    <t/>
  </si>
  <si>
    <t>45:52.8</t>
  </si>
  <si>
    <t>51:29.9</t>
  </si>
  <si>
    <t>53:25.0</t>
  </si>
  <si>
    <t>53:25.9</t>
  </si>
  <si>
    <t>53:30.0</t>
  </si>
  <si>
    <t>56:41.6</t>
  </si>
  <si>
    <t>1:05:18.1</t>
  </si>
  <si>
    <t>1:05:25.0</t>
  </si>
  <si>
    <t>1:05:40.3</t>
  </si>
  <si>
    <t>1:07:21.4</t>
  </si>
  <si>
    <t>1:11:10.2</t>
  </si>
  <si>
    <t>Cawthera</t>
  </si>
  <si>
    <t>1:13:40.9</t>
  </si>
  <si>
    <t>35:21.6</t>
  </si>
  <si>
    <t>39:03.9</t>
  </si>
  <si>
    <t>39:08.4</t>
  </si>
  <si>
    <t>40:18.2</t>
  </si>
  <si>
    <t>40:33.1</t>
  </si>
  <si>
    <t>41:05.3</t>
  </si>
  <si>
    <t>41:25.5</t>
  </si>
  <si>
    <t>Devine-Wright</t>
  </si>
  <si>
    <t>41:31.7</t>
  </si>
  <si>
    <t>41:39.5</t>
  </si>
  <si>
    <t>41:49.6</t>
  </si>
  <si>
    <t>42:29.3</t>
  </si>
  <si>
    <t>42:59.1</t>
  </si>
  <si>
    <t>www.themountaincompany.co.uk</t>
  </si>
  <si>
    <t>43:05.5</t>
  </si>
  <si>
    <t>43:56.8</t>
  </si>
  <si>
    <t>44:02.5</t>
  </si>
  <si>
    <t>44:17.5</t>
  </si>
  <si>
    <t>45:24.7</t>
  </si>
  <si>
    <t>45:41.0</t>
  </si>
  <si>
    <t>46:49.2</t>
  </si>
  <si>
    <t>46:52.4</t>
  </si>
  <si>
    <t>47:05.7</t>
  </si>
  <si>
    <t>47:45.1</t>
  </si>
  <si>
    <t>Mike</t>
  </si>
  <si>
    <t>Pearce</t>
  </si>
  <si>
    <t>48:17.3</t>
  </si>
  <si>
    <t>48:34.3</t>
  </si>
  <si>
    <t>48:52.4</t>
  </si>
  <si>
    <t>51:23.6</t>
  </si>
  <si>
    <t>52:19.6</t>
  </si>
  <si>
    <t>53:39.0</t>
  </si>
  <si>
    <t>59:50.3</t>
  </si>
  <si>
    <t>1:13:37.8</t>
  </si>
  <si>
    <t>Gt links</t>
  </si>
  <si>
    <t>After  10races</t>
  </si>
  <si>
    <t>best 7 mx 700</t>
  </si>
  <si>
    <t xml:space="preserve">Burrator </t>
  </si>
  <si>
    <t>cosdon</t>
  </si>
  <si>
    <t>meldon</t>
  </si>
  <si>
    <t>solstice</t>
  </si>
  <si>
    <t>burrator</t>
  </si>
  <si>
    <t>neolith</t>
  </si>
  <si>
    <t>yar tor</t>
  </si>
  <si>
    <t>sourton</t>
  </si>
  <si>
    <t>haytor</t>
  </si>
  <si>
    <t>Gt lnks</t>
  </si>
  <si>
    <t>Points</t>
  </si>
  <si>
    <t>TAC</t>
  </si>
  <si>
    <t>ORC B</t>
  </si>
  <si>
    <t>ORC A</t>
  </si>
  <si>
    <t>teams</t>
  </si>
  <si>
    <t>ORC</t>
  </si>
  <si>
    <t>RVR</t>
  </si>
  <si>
    <t>Ply Harr</t>
  </si>
  <si>
    <t>Ply Musk</t>
  </si>
  <si>
    <t>PLY Harriers</t>
  </si>
  <si>
    <t>Ply musketeers</t>
  </si>
  <si>
    <t>Plymstock rr</t>
  </si>
  <si>
    <t xml:space="preserve">totals </t>
  </si>
  <si>
    <t>Plymstock RR</t>
  </si>
  <si>
    <t>SWRR</t>
  </si>
  <si>
    <t>EVH</t>
  </si>
  <si>
    <t>Torbay tri</t>
  </si>
  <si>
    <t>Torbay ac</t>
  </si>
  <si>
    <t>Teign Trotts</t>
  </si>
  <si>
    <t>Tiverton Harr</t>
  </si>
  <si>
    <t>torbay tri</t>
  </si>
  <si>
    <t>swrr</t>
  </si>
  <si>
    <t>torbay ac</t>
  </si>
  <si>
    <t>teign trotts</t>
  </si>
  <si>
    <t>tivy harriers</t>
  </si>
  <si>
    <t>Only first three teams score</t>
  </si>
  <si>
    <t>must be 4 finishers</t>
  </si>
  <si>
    <t>ORC b</t>
  </si>
  <si>
    <t>ORC -b</t>
  </si>
  <si>
    <t>7 wins to ORC</t>
  </si>
  <si>
    <t xml:space="preserve">NO trophy as no team has finished 3 </t>
  </si>
  <si>
    <t>Top 100 Male runners in series ( based on overall points) Final - 3oct21</t>
  </si>
  <si>
    <t>Top 35 Females ( based on Overall points) Final 3 Oct 21</t>
  </si>
  <si>
    <t xml:space="preserve">Column AT has overall best 7 races - ponts and age group points are in Column AV - Enjoy </t>
  </si>
  <si>
    <t>Dartmoor fell series Teams</t>
  </si>
  <si>
    <t>Torrington</t>
  </si>
  <si>
    <t>torrington aac</t>
  </si>
  <si>
    <t>Overall Team Positions for all 10 races ( simple scoring first team 10 pts, second 8 third 5-) must have 4 finishers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</si>
</sst>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1" xfId="0" applyFont="1" applyBorder="1"/>
    <xf numFmtId="0" fontId="0" fillId="0" borderId="1" xfId="0" applyBorder="1"/>
    <xf numFmtId="164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wrapText="1"/>
    </xf>
    <xf numFmtId="0" fontId="0" fillId="4" borderId="1" xfId="0" applyFill="1" applyBorder="1"/>
    <xf numFmtId="0" fontId="0" fillId="0" borderId="1" xfId="0" applyFont="1" applyBorder="1" applyAlignment="1">
      <alignment horizontal="left"/>
    </xf>
    <xf numFmtId="0" fontId="0" fillId="0" borderId="0" xfId="0" applyBorder="1"/>
    <xf numFmtId="0" fontId="4" fillId="0" borderId="0" xfId="0" applyFont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7" borderId="1" xfId="0" applyFont="1" applyFill="1" applyBorder="1"/>
    <xf numFmtId="0" fontId="4" fillId="5" borderId="1" xfId="0" applyFont="1" applyFill="1" applyBorder="1"/>
    <xf numFmtId="0" fontId="4" fillId="0" borderId="0" xfId="0" applyFont="1" applyAlignment="1">
      <alignment horizontal="center"/>
    </xf>
    <xf numFmtId="0" fontId="4" fillId="0" borderId="8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2" fillId="0" borderId="17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4" fillId="0" borderId="0" xfId="0" applyFont="1" applyBorder="1"/>
    <xf numFmtId="0" fontId="0" fillId="5" borderId="1" xfId="0" applyFill="1" applyBorder="1" applyAlignment="1">
      <alignment horizontal="left"/>
    </xf>
    <xf numFmtId="0" fontId="2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3" xfId="0" applyBorder="1"/>
    <xf numFmtId="0" fontId="0" fillId="0" borderId="16" xfId="0" applyBorder="1"/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0" fillId="0" borderId="20" xfId="0" applyBorder="1"/>
    <xf numFmtId="0" fontId="4" fillId="4" borderId="1" xfId="0" applyFont="1" applyFill="1" applyBorder="1"/>
    <xf numFmtId="0" fontId="3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47" fontId="3" fillId="0" borderId="1" xfId="0" applyNumberFormat="1" applyFont="1" applyBorder="1" applyAlignment="1">
      <alignment horizontal="center"/>
    </xf>
    <xf numFmtId="2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6" xfId="0" applyBorder="1"/>
    <xf numFmtId="0" fontId="3" fillId="4" borderId="1" xfId="0" applyFont="1" applyFill="1" applyBorder="1"/>
    <xf numFmtId="0" fontId="4" fillId="0" borderId="11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3" borderId="13" xfId="0" applyFont="1" applyFill="1" applyBorder="1"/>
    <xf numFmtId="0" fontId="9" fillId="3" borderId="14" xfId="0" applyFont="1" applyFill="1" applyBorder="1"/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" fillId="0" borderId="0" xfId="0" applyFont="1"/>
    <xf numFmtId="0" fontId="0" fillId="10" borderId="1" xfId="0" applyFill="1" applyBorder="1"/>
    <xf numFmtId="0" fontId="4" fillId="10" borderId="1" xfId="0" applyFont="1" applyFill="1" applyBorder="1"/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0" borderId="6" xfId="0" applyFont="1" applyBorder="1"/>
    <xf numFmtId="0" fontId="4" fillId="0" borderId="9" xfId="0" applyFont="1" applyBorder="1"/>
    <xf numFmtId="0" fontId="0" fillId="4" borderId="0" xfId="0" applyFill="1" applyBorder="1"/>
    <xf numFmtId="0" fontId="4" fillId="4" borderId="0" xfId="0" applyFont="1" applyFill="1" applyBorder="1"/>
    <xf numFmtId="0" fontId="3" fillId="0" borderId="6" xfId="0" applyFont="1" applyBorder="1" applyAlignment="1">
      <alignment horizontal="center"/>
    </xf>
    <xf numFmtId="47" fontId="3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0" fillId="10" borderId="6" xfId="0" applyFill="1" applyBorder="1"/>
    <xf numFmtId="0" fontId="0" fillId="4" borderId="6" xfId="0" applyFill="1" applyBorder="1" applyAlignment="1">
      <alignment horizontal="center"/>
    </xf>
    <xf numFmtId="0" fontId="0" fillId="4" borderId="6" xfId="0" applyFill="1" applyBorder="1"/>
    <xf numFmtId="0" fontId="3" fillId="0" borderId="9" xfId="0" applyFont="1" applyBorder="1" applyAlignment="1">
      <alignment horizontal="center"/>
    </xf>
    <xf numFmtId="47" fontId="3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10" borderId="9" xfId="0" applyFill="1" applyBorder="1"/>
    <xf numFmtId="0" fontId="4" fillId="0" borderId="9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0" fillId="4" borderId="9" xfId="0" applyFill="1" applyBorder="1"/>
    <xf numFmtId="0" fontId="4" fillId="4" borderId="6" xfId="0" applyFont="1" applyFill="1" applyBorder="1"/>
    <xf numFmtId="0" fontId="4" fillId="0" borderId="1" xfId="0" applyFont="1" applyBorder="1" applyAlignment="1">
      <alignment horizontal="center" wrapText="1"/>
    </xf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/>
    <xf numFmtId="1" fontId="4" fillId="0" borderId="9" xfId="0" applyNumberFormat="1" applyFont="1" applyBorder="1" applyAlignment="1">
      <alignment horizontal="center"/>
    </xf>
    <xf numFmtId="0" fontId="2" fillId="0" borderId="21" xfId="0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0" fontId="2" fillId="0" borderId="8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0" fontId="0" fillId="4" borderId="9" xfId="0" applyFill="1" applyBorder="1" applyAlignment="1">
      <alignment horizontal="center"/>
    </xf>
    <xf numFmtId="0" fontId="0" fillId="0" borderId="9" xfId="0" applyBorder="1" applyAlignment="1">
      <alignment horizontal="center" wrapText="1"/>
    </xf>
    <xf numFmtId="164" fontId="0" fillId="0" borderId="9" xfId="0" applyNumberFormat="1" applyBorder="1" applyAlignment="1">
      <alignment wrapText="1"/>
    </xf>
    <xf numFmtId="0" fontId="7" fillId="0" borderId="1" xfId="0" applyFont="1" applyBorder="1"/>
    <xf numFmtId="0" fontId="5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164" fontId="2" fillId="0" borderId="6" xfId="0" applyNumberFormat="1" applyFont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0" fillId="0" borderId="8" xfId="0" applyBorder="1"/>
    <xf numFmtId="0" fontId="1" fillId="0" borderId="1" xfId="0" applyFont="1" applyBorder="1"/>
    <xf numFmtId="0" fontId="0" fillId="0" borderId="2" xfId="0" applyBorder="1"/>
    <xf numFmtId="0" fontId="0" fillId="4" borderId="0" xfId="0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7" xfId="0" applyBorder="1"/>
    <xf numFmtId="0" fontId="2" fillId="0" borderId="17" xfId="0" applyFont="1" applyBorder="1" applyAlignment="1">
      <alignment horizontal="center" wrapText="1"/>
    </xf>
    <xf numFmtId="164" fontId="2" fillId="0" borderId="9" xfId="0" applyNumberFormat="1" applyFont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26" xfId="0" applyFont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3" fillId="0" borderId="8" xfId="0" applyFont="1" applyBorder="1" applyAlignment="1">
      <alignment horizontal="center"/>
    </xf>
    <xf numFmtId="47" fontId="3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164" fontId="0" fillId="0" borderId="8" xfId="0" applyNumberFormat="1" applyBorder="1" applyAlignment="1">
      <alignment wrapText="1"/>
    </xf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8" xfId="0" applyFill="1" applyBorder="1"/>
    <xf numFmtId="0" fontId="4" fillId="4" borderId="8" xfId="0" applyFont="1" applyFill="1" applyBorder="1"/>
    <xf numFmtId="0" fontId="3" fillId="4" borderId="8" xfId="0" applyFont="1" applyFill="1" applyBorder="1"/>
    <xf numFmtId="0" fontId="4" fillId="0" borderId="2" xfId="0" applyFont="1" applyBorder="1"/>
    <xf numFmtId="0" fontId="0" fillId="0" borderId="10" xfId="0" applyBorder="1"/>
    <xf numFmtId="0" fontId="4" fillId="4" borderId="8" xfId="0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10" borderId="6" xfId="0" applyFont="1" applyFill="1" applyBorder="1"/>
    <xf numFmtId="0" fontId="0" fillId="0" borderId="9" xfId="0" applyBorder="1" applyAlignment="1">
      <alignment horizontal="left"/>
    </xf>
    <xf numFmtId="1" fontId="4" fillId="0" borderId="8" xfId="0" applyNumberFormat="1" applyFont="1" applyBorder="1" applyAlignment="1">
      <alignment horizontal="center"/>
    </xf>
    <xf numFmtId="0" fontId="4" fillId="10" borderId="8" xfId="0" applyFont="1" applyFill="1" applyBorder="1"/>
    <xf numFmtId="0" fontId="0" fillId="10" borderId="8" xfId="0" applyFill="1" applyBorder="1"/>
    <xf numFmtId="0" fontId="0" fillId="0" borderId="9" xfId="0" applyFont="1" applyBorder="1" applyAlignment="1">
      <alignment horizontal="left" wrapText="1"/>
    </xf>
    <xf numFmtId="0" fontId="0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9" xfId="0" applyFont="1" applyBorder="1" applyAlignment="1">
      <alignment horizontal="left"/>
    </xf>
    <xf numFmtId="0" fontId="0" fillId="0" borderId="6" xfId="0" applyFont="1" applyBorder="1" applyAlignment="1">
      <alignment horizontal="left" wrapText="1"/>
    </xf>
    <xf numFmtId="0" fontId="0" fillId="0" borderId="6" xfId="0" applyFont="1" applyBorder="1" applyAlignment="1">
      <alignment horizontal="left"/>
    </xf>
    <xf numFmtId="0" fontId="0" fillId="0" borderId="8" xfId="0" applyFont="1" applyBorder="1" applyAlignment="1">
      <alignment horizontal="left" wrapText="1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6" xfId="0" applyFont="1" applyBorder="1"/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1" fillId="0" borderId="6" xfId="0" applyFont="1" applyBorder="1"/>
    <xf numFmtId="1" fontId="0" fillId="0" borderId="1" xfId="0" applyNumberFormat="1" applyBorder="1"/>
    <xf numFmtId="0" fontId="3" fillId="4" borderId="9" xfId="0" applyFont="1" applyFill="1" applyBorder="1"/>
    <xf numFmtId="0" fontId="7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4" fillId="0" borderId="10" xfId="0" applyFont="1" applyBorder="1"/>
    <xf numFmtId="0" fontId="7" fillId="0" borderId="11" xfId="0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0" fillId="10" borderId="7" xfId="0" applyFill="1" applyBorder="1"/>
    <xf numFmtId="1" fontId="0" fillId="0" borderId="0" xfId="0" applyNumberFormat="1" applyBorder="1"/>
    <xf numFmtId="47" fontId="0" fillId="0" borderId="1" xfId="0" applyNumberFormat="1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4" fillId="0" borderId="9" xfId="0" applyFont="1" applyBorder="1" applyAlignment="1">
      <alignment horizontal="center" wrapText="1"/>
    </xf>
    <xf numFmtId="0" fontId="4" fillId="0" borderId="7" xfId="0" applyFont="1" applyBorder="1"/>
    <xf numFmtId="47" fontId="0" fillId="0" borderId="9" xfId="0" applyNumberFormat="1" applyBorder="1"/>
    <xf numFmtId="47" fontId="0" fillId="0" borderId="0" xfId="0" applyNumberFormat="1" applyBorder="1"/>
    <xf numFmtId="47" fontId="0" fillId="0" borderId="8" xfId="0" applyNumberFormat="1" applyBorder="1"/>
    <xf numFmtId="47" fontId="0" fillId="0" borderId="6" xfId="0" applyNumberFormat="1" applyBorder="1"/>
    <xf numFmtId="1" fontId="4" fillId="6" borderId="1" xfId="0" applyNumberFormat="1" applyFont="1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6" borderId="1" xfId="0" applyFill="1" applyBorder="1"/>
    <xf numFmtId="0" fontId="4" fillId="12" borderId="0" xfId="0" applyFont="1" applyFill="1"/>
    <xf numFmtId="1" fontId="0" fillId="0" borderId="6" xfId="0" applyNumberFormat="1" applyBorder="1"/>
    <xf numFmtId="0" fontId="6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12" borderId="1" xfId="0" applyFont="1" applyFill="1" applyBorder="1"/>
    <xf numFmtId="0" fontId="10" fillId="3" borderId="27" xfId="0" applyFont="1" applyFill="1" applyBorder="1" applyAlignment="1">
      <alignment horizontal="left"/>
    </xf>
    <xf numFmtId="164" fontId="10" fillId="3" borderId="28" xfId="0" applyNumberFormat="1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5" xfId="0" applyFont="1" applyFill="1" applyBorder="1"/>
    <xf numFmtId="0" fontId="11" fillId="3" borderId="13" xfId="0" applyFont="1" applyFill="1" applyBorder="1" applyAlignment="1">
      <alignment horizontal="left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1" fillId="3" borderId="23" xfId="0" applyFont="1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21" xfId="0" applyBorder="1" applyAlignment="1">
      <alignment horizontal="center"/>
    </xf>
    <xf numFmtId="1" fontId="0" fillId="7" borderId="1" xfId="0" applyNumberFormat="1" applyFill="1" applyBorder="1"/>
    <xf numFmtId="0" fontId="4" fillId="12" borderId="0" xfId="0" applyFont="1" applyFill="1" applyBorder="1"/>
    <xf numFmtId="49" fontId="0" fillId="0" borderId="1" xfId="0" applyNumberFormat="1" applyBorder="1"/>
    <xf numFmtId="0" fontId="14" fillId="0" borderId="1" xfId="0" applyNumberFormat="1" applyFont="1" applyBorder="1"/>
    <xf numFmtId="49" fontId="0" fillId="0" borderId="6" xfId="0" applyNumberFormat="1" applyBorder="1"/>
    <xf numFmtId="49" fontId="0" fillId="0" borderId="9" xfId="0" applyNumberFormat="1" applyBorder="1"/>
    <xf numFmtId="49" fontId="0" fillId="0" borderId="8" xfId="0" applyNumberFormat="1" applyBorder="1"/>
    <xf numFmtId="0" fontId="0" fillId="7" borderId="1" xfId="0" applyFill="1" applyBorder="1" applyAlignment="1">
      <alignment horizontal="left"/>
    </xf>
    <xf numFmtId="0" fontId="0" fillId="7" borderId="1" xfId="0" applyFill="1" applyBorder="1"/>
    <xf numFmtId="49" fontId="0" fillId="0" borderId="0" xfId="0" applyNumberFormat="1" applyBorder="1"/>
    <xf numFmtId="0" fontId="14" fillId="0" borderId="6" xfId="0" applyNumberFormat="1" applyFont="1" applyBorder="1"/>
    <xf numFmtId="2" fontId="4" fillId="4" borderId="6" xfId="0" applyNumberFormat="1" applyFont="1" applyFill="1" applyBorder="1" applyAlignment="1">
      <alignment horizontal="center"/>
    </xf>
    <xf numFmtId="0" fontId="0" fillId="6" borderId="8" xfId="0" applyFill="1" applyBorder="1"/>
    <xf numFmtId="0" fontId="0" fillId="6" borderId="11" xfId="0" applyFill="1" applyBorder="1"/>
    <xf numFmtId="0" fontId="4" fillId="0" borderId="0" xfId="0" applyFont="1" applyFill="1" applyBorder="1"/>
    <xf numFmtId="0" fontId="0" fillId="12" borderId="0" xfId="0" applyFill="1" applyBorder="1"/>
    <xf numFmtId="0" fontId="0" fillId="12" borderId="0" xfId="0" applyFill="1"/>
    <xf numFmtId="1" fontId="1" fillId="0" borderId="1" xfId="0" applyNumberFormat="1" applyFont="1" applyFill="1" applyBorder="1"/>
    <xf numFmtId="47" fontId="0" fillId="7" borderId="1" xfId="0" applyNumberFormat="1" applyFill="1" applyBorder="1"/>
    <xf numFmtId="1" fontId="4" fillId="6" borderId="8" xfId="0" applyNumberFormat="1" applyFont="1" applyFill="1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0" fillId="10" borderId="11" xfId="0" applyFill="1" applyBorder="1"/>
    <xf numFmtId="0" fontId="0" fillId="6" borderId="1" xfId="0" applyFill="1" applyBorder="1" applyAlignment="1">
      <alignment horizontal="center"/>
    </xf>
    <xf numFmtId="1" fontId="0" fillId="0" borderId="9" xfId="0" applyNumberFormat="1" applyBorder="1"/>
    <xf numFmtId="1" fontId="0" fillId="0" borderId="8" xfId="0" applyNumberFormat="1" applyBorder="1"/>
    <xf numFmtId="0" fontId="14" fillId="0" borderId="9" xfId="0" applyNumberFormat="1" applyFont="1" applyBorder="1"/>
    <xf numFmtId="0" fontId="14" fillId="0" borderId="0" xfId="0" applyNumberFormat="1" applyFont="1" applyBorder="1"/>
    <xf numFmtId="0" fontId="14" fillId="0" borderId="8" xfId="0" applyNumberFormat="1" applyFont="1" applyBorder="1"/>
    <xf numFmtId="0" fontId="2" fillId="7" borderId="0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0" fillId="4" borderId="1" xfId="0" applyNumberFormat="1" applyFill="1" applyBorder="1"/>
    <xf numFmtId="0" fontId="1" fillId="0" borderId="1" xfId="0" applyFont="1" applyFill="1" applyBorder="1"/>
    <xf numFmtId="0" fontId="0" fillId="7" borderId="8" xfId="0" applyFill="1" applyBorder="1" applyAlignment="1">
      <alignment horizontal="center"/>
    </xf>
    <xf numFmtId="21" fontId="0" fillId="4" borderId="8" xfId="0" applyNumberForma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0" fillId="4" borderId="10" xfId="0" applyFill="1" applyBorder="1"/>
    <xf numFmtId="0" fontId="4" fillId="4" borderId="10" xfId="0" applyFont="1" applyFill="1" applyBorder="1"/>
    <xf numFmtId="0" fontId="14" fillId="0" borderId="10" xfId="0" applyNumberFormat="1" applyFont="1" applyBorder="1"/>
    <xf numFmtId="0" fontId="2" fillId="0" borderId="4" xfId="0" applyFont="1" applyFill="1" applyBorder="1" applyAlignment="1">
      <alignment wrapText="1"/>
    </xf>
    <xf numFmtId="0" fontId="0" fillId="0" borderId="4" xfId="0" applyBorder="1"/>
    <xf numFmtId="0" fontId="0" fillId="0" borderId="5" xfId="0" applyBorder="1"/>
    <xf numFmtId="0" fontId="2" fillId="4" borderId="1" xfId="0" applyFont="1" applyFill="1" applyBorder="1" applyAlignment="1">
      <alignment wrapText="1"/>
    </xf>
    <xf numFmtId="0" fontId="14" fillId="0" borderId="11" xfId="0" applyNumberFormat="1" applyFont="1" applyBorder="1"/>
    <xf numFmtId="0" fontId="0" fillId="11" borderId="5" xfId="0" applyFill="1" applyBorder="1"/>
    <xf numFmtId="0" fontId="4" fillId="11" borderId="5" xfId="0" applyFont="1" applyFill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33" xfId="0" applyBorder="1"/>
    <xf numFmtId="0" fontId="4" fillId="4" borderId="1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0" fillId="0" borderId="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2" xfId="0" applyBorder="1"/>
    <xf numFmtId="0" fontId="0" fillId="0" borderId="37" xfId="0" applyBorder="1"/>
    <xf numFmtId="0" fontId="0" fillId="0" borderId="17" xfId="0" applyBorder="1"/>
    <xf numFmtId="0" fontId="0" fillId="0" borderId="18" xfId="0" applyBorder="1"/>
    <xf numFmtId="0" fontId="0" fillId="0" borderId="27" xfId="0" applyBorder="1"/>
    <xf numFmtId="0" fontId="0" fillId="0" borderId="29" xfId="0" applyBorder="1"/>
    <xf numFmtId="0" fontId="0" fillId="0" borderId="38" xfId="0" applyBorder="1"/>
    <xf numFmtId="0" fontId="0" fillId="0" borderId="39" xfId="0" applyBorder="1"/>
    <xf numFmtId="0" fontId="0" fillId="0" borderId="14" xfId="0" applyBorder="1" applyAlignment="1">
      <alignment horizontal="center"/>
    </xf>
    <xf numFmtId="0" fontId="0" fillId="0" borderId="32" xfId="0" applyBorder="1"/>
    <xf numFmtId="0" fontId="0" fillId="0" borderId="40" xfId="0" applyBorder="1"/>
    <xf numFmtId="0" fontId="0" fillId="0" borderId="19" xfId="0" applyBorder="1" applyAlignment="1">
      <alignment horizontal="center"/>
    </xf>
    <xf numFmtId="0" fontId="0" fillId="0" borderId="41" xfId="0" applyBorder="1"/>
    <xf numFmtId="0" fontId="0" fillId="4" borderId="3" xfId="0" applyFill="1" applyBorder="1"/>
    <xf numFmtId="0" fontId="0" fillId="4" borderId="4" xfId="0" applyFill="1" applyBorder="1"/>
    <xf numFmtId="0" fontId="0" fillId="4" borderId="35" xfId="0" applyFill="1" applyBorder="1"/>
    <xf numFmtId="0" fontId="1" fillId="6" borderId="32" xfId="0" applyFont="1" applyFill="1" applyBorder="1"/>
    <xf numFmtId="0" fontId="0" fillId="6" borderId="3" xfId="0" applyFill="1" applyBorder="1"/>
    <xf numFmtId="0" fontId="0" fillId="14" borderId="3" xfId="0" applyFill="1" applyBorder="1"/>
    <xf numFmtId="0" fontId="0" fillId="14" borderId="4" xfId="0" applyFill="1" applyBorder="1"/>
    <xf numFmtId="0" fontId="0" fillId="15" borderId="35" xfId="0" applyFill="1" applyBorder="1"/>
    <xf numFmtId="0" fontId="0" fillId="15" borderId="4" xfId="0" applyFill="1" applyBorder="1"/>
    <xf numFmtId="0" fontId="0" fillId="14" borderId="35" xfId="0" applyFill="1" applyBorder="1"/>
    <xf numFmtId="0" fontId="0" fillId="6" borderId="4" xfId="0" applyFill="1" applyBorder="1"/>
    <xf numFmtId="0" fontId="0" fillId="6" borderId="23" xfId="0" applyFont="1" applyFill="1" applyBorder="1" applyAlignment="1">
      <alignment horizontal="center" wrapText="1"/>
    </xf>
    <xf numFmtId="0" fontId="0" fillId="6" borderId="24" xfId="0" applyFont="1" applyFill="1" applyBorder="1" applyAlignment="1">
      <alignment horizontal="center" wrapText="1"/>
    </xf>
    <xf numFmtId="0" fontId="13" fillId="7" borderId="0" xfId="0" applyFont="1" applyFill="1" applyAlignment="1">
      <alignment horizontal="left"/>
    </xf>
    <xf numFmtId="0" fontId="0" fillId="7" borderId="0" xfId="0" applyFill="1" applyAlignment="1">
      <alignment horizontal="left"/>
    </xf>
    <xf numFmtId="0" fontId="10" fillId="7" borderId="0" xfId="0" applyFont="1" applyFill="1"/>
    <xf numFmtId="0" fontId="10" fillId="7" borderId="0" xfId="0" applyFont="1" applyFill="1" applyAlignment="1">
      <alignment horizontal="center"/>
    </xf>
    <xf numFmtId="0" fontId="17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1" fillId="3" borderId="13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0" fillId="16" borderId="33" xfId="0" applyFill="1" applyBorder="1"/>
    <xf numFmtId="0" fontId="0" fillId="17" borderId="33" xfId="0" applyFill="1" applyBorder="1"/>
    <xf numFmtId="0" fontId="0" fillId="18" borderId="33" xfId="0" applyFill="1" applyBorder="1"/>
    <xf numFmtId="0" fontId="1" fillId="3" borderId="23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 wrapText="1"/>
    </xf>
    <xf numFmtId="0" fontId="15" fillId="6" borderId="24" xfId="0" applyFont="1" applyFill="1" applyBorder="1" applyAlignment="1">
      <alignment horizontal="center" wrapText="1"/>
    </xf>
    <xf numFmtId="0" fontId="15" fillId="6" borderId="25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1" borderId="30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11" borderId="32" xfId="0" applyFill="1" applyBorder="1" applyAlignment="1">
      <alignment horizontal="center"/>
    </xf>
    <xf numFmtId="0" fontId="8" fillId="6" borderId="23" xfId="0" applyFont="1" applyFill="1" applyBorder="1" applyAlignment="1">
      <alignment horizontal="center"/>
    </xf>
    <xf numFmtId="0" fontId="8" fillId="6" borderId="24" xfId="0" applyFont="1" applyFill="1" applyBorder="1" applyAlignment="1">
      <alignment horizontal="center"/>
    </xf>
    <xf numFmtId="0" fontId="8" fillId="6" borderId="25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0" fontId="8" fillId="8" borderId="25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1" fillId="11" borderId="16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1" fillId="9" borderId="23" xfId="0" applyFont="1" applyFill="1" applyBorder="1" applyAlignment="1">
      <alignment horizontal="center"/>
    </xf>
    <xf numFmtId="0" fontId="11" fillId="9" borderId="24" xfId="0" applyFont="1" applyFill="1" applyBorder="1" applyAlignment="1">
      <alignment horizontal="center"/>
    </xf>
    <xf numFmtId="0" fontId="11" fillId="9" borderId="25" xfId="0" applyFont="1" applyFill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21" fontId="3" fillId="0" borderId="9" xfId="0" applyNumberFormat="1" applyFont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2" fontId="4" fillId="6" borderId="9" xfId="0" applyNumberFormat="1" applyFont="1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6" borderId="9" xfId="0" applyFill="1" applyBorder="1"/>
    <xf numFmtId="0" fontId="4" fillId="6" borderId="0" xfId="0" applyFont="1" applyFill="1" applyBorder="1" applyAlignment="1">
      <alignment horizontal="center"/>
    </xf>
    <xf numFmtId="2" fontId="4" fillId="6" borderId="0" xfId="0" applyNumberFormat="1" applyFont="1" applyFill="1" applyBorder="1" applyAlignment="1">
      <alignment horizontal="center"/>
    </xf>
    <xf numFmtId="0" fontId="0" fillId="4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</xdr:row>
      <xdr:rowOff>114300</xdr:rowOff>
    </xdr:from>
    <xdr:to>
      <xdr:col>43</xdr:col>
      <xdr:colOff>254711</xdr:colOff>
      <xdr:row>2</xdr:row>
      <xdr:rowOff>361950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7350" y="657225"/>
          <a:ext cx="11132261" cy="1866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38101</xdr:colOff>
      <xdr:row>1</xdr:row>
      <xdr:rowOff>9525</xdr:rowOff>
    </xdr:from>
    <xdr:to>
      <xdr:col>41</xdr:col>
      <xdr:colOff>92787</xdr:colOff>
      <xdr:row>1</xdr:row>
      <xdr:rowOff>1876425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6" y="476250"/>
          <a:ext cx="11751386" cy="186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5"/>
  <sheetViews>
    <sheetView tabSelected="1" workbookViewId="0">
      <selection activeCell="D12" sqref="D12"/>
    </sheetView>
  </sheetViews>
  <sheetFormatPr defaultColWidth="8.85546875" defaultRowHeight="15" x14ac:dyDescent="0.25"/>
  <cols>
    <col min="1" max="1" width="10" style="26" customWidth="1"/>
    <col min="2" max="2" width="13.42578125" style="26" customWidth="1"/>
    <col min="3" max="3" width="20.7109375" customWidth="1"/>
    <col min="4" max="4" width="8.85546875" style="18"/>
    <col min="5" max="8" width="3.7109375" style="48" customWidth="1"/>
    <col min="9" max="10" width="3.7109375" customWidth="1"/>
    <col min="11" max="12" width="3.7109375" style="48" customWidth="1"/>
    <col min="13" max="13" width="3.7109375" customWidth="1"/>
    <col min="14" max="14" width="2.85546875" customWidth="1"/>
    <col min="15" max="16" width="2.85546875" style="48" customWidth="1"/>
    <col min="17" max="27" width="2.85546875" customWidth="1"/>
    <col min="28" max="28" width="5.42578125" customWidth="1"/>
    <col min="29" max="36" width="3.140625" style="48" customWidth="1"/>
    <col min="37" max="37" width="4.7109375" style="48" customWidth="1"/>
    <col min="38" max="38" width="3.7109375" style="48" customWidth="1"/>
    <col min="39" max="39" width="4.42578125" style="48" customWidth="1"/>
    <col min="40" max="40" width="4" style="48" customWidth="1"/>
    <col min="41" max="41" width="4.5703125" customWidth="1"/>
    <col min="42" max="42" width="5" customWidth="1"/>
    <col min="43" max="44" width="4.5703125" customWidth="1"/>
    <col min="45" max="45" width="7.42578125" customWidth="1"/>
    <col min="46" max="46" width="6.7109375" customWidth="1"/>
    <col min="47" max="47" width="8" customWidth="1"/>
    <col min="48" max="48" width="6.85546875" customWidth="1"/>
    <col min="49" max="49" width="7" customWidth="1"/>
  </cols>
  <sheetData>
    <row r="1" spans="1:49" ht="42.75" customHeight="1" x14ac:dyDescent="0.45">
      <c r="B1" s="306"/>
      <c r="C1" s="306"/>
      <c r="F1" s="308" t="s">
        <v>434</v>
      </c>
    </row>
    <row r="2" spans="1:49" ht="127.5" customHeight="1" x14ac:dyDescent="0.25">
      <c r="A2" s="320" t="s">
        <v>432</v>
      </c>
      <c r="B2" s="320"/>
      <c r="C2" s="310"/>
    </row>
    <row r="3" spans="1:49" ht="33.75" customHeight="1" thickBot="1" x14ac:dyDescent="0.3">
      <c r="A3" s="320"/>
      <c r="B3" s="320"/>
      <c r="C3" s="310"/>
    </row>
    <row r="4" spans="1:49" ht="32.25" customHeight="1" thickBot="1" x14ac:dyDescent="0.35">
      <c r="A4" s="302"/>
      <c r="B4" s="303"/>
      <c r="C4" s="304"/>
      <c r="D4" s="305"/>
      <c r="E4" s="204" t="s">
        <v>214</v>
      </c>
      <c r="F4" s="205"/>
      <c r="G4" s="206"/>
      <c r="H4" s="207"/>
      <c r="I4" s="69" t="s">
        <v>28</v>
      </c>
      <c r="J4" s="70"/>
      <c r="K4" s="71"/>
      <c r="L4" s="72"/>
      <c r="M4" s="69" t="s">
        <v>137</v>
      </c>
      <c r="N4" s="70"/>
      <c r="O4" s="71"/>
      <c r="P4" s="72"/>
      <c r="Q4" s="69" t="s">
        <v>29</v>
      </c>
      <c r="R4" s="70"/>
      <c r="S4" s="70"/>
      <c r="T4" s="208"/>
      <c r="U4" s="69" t="s">
        <v>215</v>
      </c>
      <c r="V4" s="70"/>
      <c r="W4" s="72"/>
      <c r="X4" s="71"/>
      <c r="Y4" s="69" t="s">
        <v>216</v>
      </c>
      <c r="Z4" s="70"/>
      <c r="AA4" s="71"/>
      <c r="AB4" s="72"/>
      <c r="AC4" s="209" t="s">
        <v>217</v>
      </c>
      <c r="AD4" s="210"/>
      <c r="AE4" s="210"/>
      <c r="AF4" s="211"/>
      <c r="AG4" s="321" t="s">
        <v>317</v>
      </c>
      <c r="AH4" s="322"/>
      <c r="AI4" s="322"/>
      <c r="AJ4" s="323"/>
      <c r="AK4" s="215" t="s">
        <v>329</v>
      </c>
      <c r="AL4" s="216"/>
      <c r="AM4" s="216"/>
      <c r="AN4" s="217"/>
      <c r="AO4" s="316" t="s">
        <v>336</v>
      </c>
      <c r="AP4" s="317"/>
      <c r="AQ4" s="317"/>
      <c r="AR4" s="317"/>
      <c r="AS4" s="300"/>
      <c r="AT4" s="301"/>
      <c r="AU4" s="318" t="s">
        <v>337</v>
      </c>
      <c r="AV4" s="318"/>
      <c r="AW4" s="319"/>
    </row>
    <row r="5" spans="1:49" ht="47.25" customHeight="1" x14ac:dyDescent="0.25">
      <c r="A5" s="36" t="s">
        <v>30</v>
      </c>
      <c r="B5" s="37" t="s">
        <v>1</v>
      </c>
      <c r="C5" s="38" t="s">
        <v>3</v>
      </c>
      <c r="D5" s="200" t="s">
        <v>4</v>
      </c>
      <c r="E5" s="201" t="s">
        <v>0</v>
      </c>
      <c r="F5" s="52" t="s">
        <v>2</v>
      </c>
      <c r="G5" s="51" t="s">
        <v>25</v>
      </c>
      <c r="H5" s="51" t="s">
        <v>26</v>
      </c>
      <c r="I5" s="202" t="s">
        <v>0</v>
      </c>
      <c r="J5" s="3" t="s">
        <v>2</v>
      </c>
      <c r="K5" s="51" t="s">
        <v>25</v>
      </c>
      <c r="L5" s="51" t="s">
        <v>26</v>
      </c>
      <c r="M5" s="202" t="s">
        <v>0</v>
      </c>
      <c r="N5" s="3" t="s">
        <v>2</v>
      </c>
      <c r="O5" s="51" t="s">
        <v>25</v>
      </c>
      <c r="P5" s="51" t="s">
        <v>26</v>
      </c>
      <c r="Q5" s="202" t="s">
        <v>0</v>
      </c>
      <c r="R5" s="3" t="s">
        <v>2</v>
      </c>
      <c r="S5" s="4" t="s">
        <v>25</v>
      </c>
      <c r="T5" s="4" t="s">
        <v>26</v>
      </c>
      <c r="U5" s="202" t="s">
        <v>0</v>
      </c>
      <c r="V5" s="3" t="s">
        <v>2</v>
      </c>
      <c r="W5" s="4" t="s">
        <v>312</v>
      </c>
      <c r="X5" s="4" t="s">
        <v>311</v>
      </c>
      <c r="Y5" s="202" t="s">
        <v>0</v>
      </c>
      <c r="Z5" s="3" t="s">
        <v>2</v>
      </c>
      <c r="AA5" s="4" t="s">
        <v>25</v>
      </c>
      <c r="AB5" s="4" t="s">
        <v>26</v>
      </c>
      <c r="AC5" s="201" t="s">
        <v>0</v>
      </c>
      <c r="AD5" s="52" t="s">
        <v>2</v>
      </c>
      <c r="AE5" s="51" t="s">
        <v>25</v>
      </c>
      <c r="AF5" s="51" t="s">
        <v>26</v>
      </c>
      <c r="AG5" s="214" t="s">
        <v>0</v>
      </c>
      <c r="AH5" s="117" t="s">
        <v>2</v>
      </c>
      <c r="AI5" s="118" t="s">
        <v>25</v>
      </c>
      <c r="AJ5" s="118" t="s">
        <v>26</v>
      </c>
      <c r="AK5" s="214" t="s">
        <v>0</v>
      </c>
      <c r="AL5" s="117" t="s">
        <v>2</v>
      </c>
      <c r="AM5" s="118" t="s">
        <v>25</v>
      </c>
      <c r="AN5" s="118" t="s">
        <v>26</v>
      </c>
      <c r="AO5" s="214" t="s">
        <v>0</v>
      </c>
      <c r="AP5" s="117" t="s">
        <v>2</v>
      </c>
      <c r="AQ5" s="118" t="s">
        <v>25</v>
      </c>
      <c r="AR5" s="118" t="s">
        <v>26</v>
      </c>
      <c r="AS5" s="250" t="s">
        <v>25</v>
      </c>
      <c r="AT5" s="251" t="s">
        <v>335</v>
      </c>
      <c r="AU5" s="110" t="s">
        <v>333</v>
      </c>
      <c r="AV5" s="251" t="s">
        <v>334</v>
      </c>
      <c r="AW5" s="110" t="s">
        <v>250</v>
      </c>
    </row>
    <row r="6" spans="1:49" s="11" customFormat="1" ht="14.25" customHeight="1" x14ac:dyDescent="0.25">
      <c r="A6" s="12" t="s">
        <v>322</v>
      </c>
      <c r="B6" s="23" t="s">
        <v>102</v>
      </c>
      <c r="C6" s="1" t="s">
        <v>11</v>
      </c>
      <c r="D6" s="15" t="s">
        <v>220</v>
      </c>
      <c r="E6" s="46">
        <v>1</v>
      </c>
      <c r="F6" s="53">
        <v>2.7013888888888889E-2</v>
      </c>
      <c r="G6" s="39">
        <v>100</v>
      </c>
      <c r="H6" s="39">
        <v>30</v>
      </c>
      <c r="I6" s="8"/>
      <c r="J6" s="8"/>
      <c r="K6" s="49"/>
      <c r="L6" s="49"/>
      <c r="M6" s="8"/>
      <c r="N6" s="8"/>
      <c r="O6" s="49"/>
      <c r="P6" s="49"/>
      <c r="Q6" s="46">
        <v>8</v>
      </c>
      <c r="R6" s="53">
        <v>2.255787037037037E-2</v>
      </c>
      <c r="S6" s="39">
        <v>93</v>
      </c>
      <c r="T6" s="39">
        <v>26</v>
      </c>
      <c r="U6" s="2">
        <v>2</v>
      </c>
      <c r="V6" s="2">
        <v>3.1042E-2</v>
      </c>
      <c r="W6" s="2">
        <v>99</v>
      </c>
      <c r="X6" s="2">
        <v>30</v>
      </c>
      <c r="Y6" s="2">
        <v>4</v>
      </c>
      <c r="Z6" s="2">
        <v>34.200000000000003</v>
      </c>
      <c r="AA6" s="2">
        <v>97</v>
      </c>
      <c r="AB6" s="2">
        <v>28</v>
      </c>
      <c r="AC6" s="39">
        <v>1</v>
      </c>
      <c r="AD6" s="39" t="s">
        <v>252</v>
      </c>
      <c r="AE6" s="39">
        <v>100</v>
      </c>
      <c r="AF6" s="39">
        <v>30</v>
      </c>
      <c r="AG6" s="15">
        <v>1</v>
      </c>
      <c r="AH6" s="14">
        <v>36.15</v>
      </c>
      <c r="AI6" s="15">
        <v>100</v>
      </c>
      <c r="AJ6" s="15">
        <v>30</v>
      </c>
      <c r="AK6" s="2">
        <v>2</v>
      </c>
      <c r="AL6" s="185">
        <v>1.3414351851851851E-2</v>
      </c>
      <c r="AM6" s="2">
        <v>99</v>
      </c>
      <c r="AN6" s="2">
        <v>30</v>
      </c>
      <c r="AO6" s="8"/>
      <c r="AP6" s="8"/>
      <c r="AQ6" s="8"/>
      <c r="AR6" s="8"/>
      <c r="AS6" s="2">
        <f t="shared" ref="AS6:AS37" si="0">+G6+K6+O6+S6+W6+AA6+AE6+AI6+AM6+AQ6</f>
        <v>688</v>
      </c>
      <c r="AT6" s="121">
        <f>+AS6</f>
        <v>688</v>
      </c>
      <c r="AU6" s="174">
        <f t="shared" ref="AU6:AU37" si="1">+AF6+AB6+X6+T6+P6+L6+H6+AJ6+AN6+AR6</f>
        <v>204</v>
      </c>
      <c r="AV6" s="238">
        <f>+AU6</f>
        <v>204</v>
      </c>
      <c r="AW6" s="203">
        <v>7</v>
      </c>
    </row>
    <row r="7" spans="1:49" s="11" customFormat="1" ht="14.25" customHeight="1" x14ac:dyDescent="0.25">
      <c r="A7" s="24" t="s">
        <v>33</v>
      </c>
      <c r="B7" s="24" t="s">
        <v>34</v>
      </c>
      <c r="C7" s="9" t="s">
        <v>6</v>
      </c>
      <c r="D7" s="102" t="s">
        <v>27</v>
      </c>
      <c r="E7" s="46">
        <v>6</v>
      </c>
      <c r="F7" s="53">
        <v>2.8587962962962964E-2</v>
      </c>
      <c r="G7" s="39">
        <v>95</v>
      </c>
      <c r="H7" s="39">
        <v>29</v>
      </c>
      <c r="I7" s="6">
        <v>3</v>
      </c>
      <c r="J7" s="7">
        <v>2.8414351851851847E-2</v>
      </c>
      <c r="K7" s="6">
        <v>98</v>
      </c>
      <c r="L7" s="6">
        <v>30</v>
      </c>
      <c r="M7" s="13">
        <v>4</v>
      </c>
      <c r="N7" s="14">
        <v>40.549999999999997</v>
      </c>
      <c r="O7" s="15">
        <v>97</v>
      </c>
      <c r="P7" s="13">
        <v>30</v>
      </c>
      <c r="Q7" s="46">
        <v>3</v>
      </c>
      <c r="R7" s="53">
        <v>2.0833333333333332E-2</v>
      </c>
      <c r="S7" s="39">
        <v>98</v>
      </c>
      <c r="T7" s="39">
        <v>30</v>
      </c>
      <c r="U7" s="8"/>
      <c r="V7" s="8"/>
      <c r="W7" s="8"/>
      <c r="X7" s="8"/>
      <c r="Y7" s="8"/>
      <c r="Z7" s="8"/>
      <c r="AA7" s="8"/>
      <c r="AB7" s="8"/>
      <c r="AC7" s="49"/>
      <c r="AD7" s="49"/>
      <c r="AE7" s="49"/>
      <c r="AF7" s="49"/>
      <c r="AG7" s="15">
        <v>5</v>
      </c>
      <c r="AH7" s="14">
        <v>36.49</v>
      </c>
      <c r="AI7" s="15">
        <v>96</v>
      </c>
      <c r="AJ7" s="15">
        <v>30</v>
      </c>
      <c r="AK7" s="2">
        <v>5</v>
      </c>
      <c r="AL7" s="185">
        <v>1.3668981481481482E-2</v>
      </c>
      <c r="AM7" s="2">
        <v>96</v>
      </c>
      <c r="AN7" s="2">
        <v>29</v>
      </c>
      <c r="AO7" s="174">
        <v>2</v>
      </c>
      <c r="AP7" s="223" t="s">
        <v>355</v>
      </c>
      <c r="AQ7" s="224">
        <v>99</v>
      </c>
      <c r="AR7" s="224">
        <v>30</v>
      </c>
      <c r="AS7" s="2">
        <f t="shared" si="0"/>
        <v>679</v>
      </c>
      <c r="AT7" s="121">
        <f>+AS7</f>
        <v>679</v>
      </c>
      <c r="AU7" s="174">
        <f t="shared" si="1"/>
        <v>208</v>
      </c>
      <c r="AV7" s="238">
        <f>+AU7</f>
        <v>208</v>
      </c>
      <c r="AW7" s="203">
        <v>7</v>
      </c>
    </row>
    <row r="8" spans="1:49" s="11" customFormat="1" ht="14.25" customHeight="1" x14ac:dyDescent="0.25">
      <c r="A8" s="24" t="s">
        <v>42</v>
      </c>
      <c r="B8" s="24" t="s">
        <v>43</v>
      </c>
      <c r="C8" s="9" t="s">
        <v>44</v>
      </c>
      <c r="D8" s="15" t="s">
        <v>220</v>
      </c>
      <c r="E8" s="49"/>
      <c r="F8" s="49"/>
      <c r="G8" s="49"/>
      <c r="H8" s="49"/>
      <c r="I8" s="6">
        <v>8</v>
      </c>
      <c r="J8" s="7">
        <v>2.90162037037037E-2</v>
      </c>
      <c r="K8" s="6">
        <v>93</v>
      </c>
      <c r="L8" s="6">
        <v>27</v>
      </c>
      <c r="M8" s="13">
        <v>2</v>
      </c>
      <c r="N8" s="14">
        <v>40.299999999999997</v>
      </c>
      <c r="O8" s="15">
        <v>99</v>
      </c>
      <c r="P8" s="13">
        <v>29</v>
      </c>
      <c r="Q8" s="45"/>
      <c r="R8" s="45"/>
      <c r="S8" s="45"/>
      <c r="T8" s="45"/>
      <c r="U8" s="8"/>
      <c r="V8" s="8"/>
      <c r="W8" s="8"/>
      <c r="X8" s="8"/>
      <c r="Y8" s="2">
        <v>6</v>
      </c>
      <c r="Z8" s="2">
        <v>35.24</v>
      </c>
      <c r="AA8" s="2">
        <v>95</v>
      </c>
      <c r="AB8" s="2">
        <v>26</v>
      </c>
      <c r="AC8" s="39">
        <v>4</v>
      </c>
      <c r="AD8" s="39" t="s">
        <v>256</v>
      </c>
      <c r="AE8" s="39">
        <v>97</v>
      </c>
      <c r="AF8" s="39">
        <v>27</v>
      </c>
      <c r="AG8" s="15">
        <v>2</v>
      </c>
      <c r="AH8" s="14">
        <v>36.159999999999997</v>
      </c>
      <c r="AI8" s="15">
        <v>99</v>
      </c>
      <c r="AJ8" s="15">
        <v>29</v>
      </c>
      <c r="AK8" s="2">
        <v>4</v>
      </c>
      <c r="AL8" s="185">
        <v>1.3541666666666667E-2</v>
      </c>
      <c r="AM8" s="2">
        <v>97</v>
      </c>
      <c r="AN8" s="2">
        <v>28</v>
      </c>
      <c r="AO8" s="174">
        <v>3</v>
      </c>
      <c r="AP8" s="223" t="s">
        <v>356</v>
      </c>
      <c r="AQ8" s="224">
        <v>98</v>
      </c>
      <c r="AR8" s="224">
        <v>30</v>
      </c>
      <c r="AS8" s="2">
        <f t="shared" si="0"/>
        <v>678</v>
      </c>
      <c r="AT8" s="121">
        <f>+AS8</f>
        <v>678</v>
      </c>
      <c r="AU8" s="174">
        <f t="shared" si="1"/>
        <v>196</v>
      </c>
      <c r="AV8" s="238">
        <f>+AU8</f>
        <v>196</v>
      </c>
      <c r="AW8" s="203">
        <v>7</v>
      </c>
    </row>
    <row r="9" spans="1:49" s="11" customFormat="1" ht="14.25" customHeight="1" x14ac:dyDescent="0.25">
      <c r="A9" s="24" t="s">
        <v>31</v>
      </c>
      <c r="B9" s="24" t="s">
        <v>32</v>
      </c>
      <c r="C9" s="9" t="s">
        <v>13</v>
      </c>
      <c r="D9" s="102" t="s">
        <v>5</v>
      </c>
      <c r="E9" s="46">
        <v>5</v>
      </c>
      <c r="F9" s="53">
        <v>2.8275462962962964E-2</v>
      </c>
      <c r="G9" s="39">
        <v>96</v>
      </c>
      <c r="H9" s="39">
        <v>29</v>
      </c>
      <c r="I9" s="6">
        <v>1</v>
      </c>
      <c r="J9" s="7">
        <v>2.7592592592592596E-2</v>
      </c>
      <c r="K9" s="6">
        <v>100</v>
      </c>
      <c r="L9" s="6">
        <v>30</v>
      </c>
      <c r="M9" s="13">
        <v>8</v>
      </c>
      <c r="N9" s="14">
        <v>42.08</v>
      </c>
      <c r="O9" s="15">
        <v>93</v>
      </c>
      <c r="P9" s="15">
        <v>30</v>
      </c>
      <c r="Q9" s="46">
        <v>4</v>
      </c>
      <c r="R9" s="53">
        <v>2.1296296296296299E-2</v>
      </c>
      <c r="S9" s="39">
        <v>97</v>
      </c>
      <c r="T9" s="39">
        <v>30</v>
      </c>
      <c r="U9" s="2">
        <v>13</v>
      </c>
      <c r="V9" s="2">
        <v>3.3762E-2</v>
      </c>
      <c r="W9" s="2">
        <v>88</v>
      </c>
      <c r="X9" s="2">
        <v>25</v>
      </c>
      <c r="Y9" s="8"/>
      <c r="Z9" s="8"/>
      <c r="AA9" s="8"/>
      <c r="AB9" s="8"/>
      <c r="AC9" s="15"/>
      <c r="AD9" s="15"/>
      <c r="AE9" s="15"/>
      <c r="AF9" s="15"/>
      <c r="AG9" s="15"/>
      <c r="AH9" s="15"/>
      <c r="AI9" s="15"/>
      <c r="AJ9" s="15"/>
      <c r="AK9" s="2">
        <v>7</v>
      </c>
      <c r="AL9" s="185">
        <v>1.4525462962962964E-2</v>
      </c>
      <c r="AM9" s="2">
        <v>94</v>
      </c>
      <c r="AN9" s="2">
        <v>30</v>
      </c>
      <c r="AO9" s="174">
        <v>4</v>
      </c>
      <c r="AP9" s="223" t="s">
        <v>357</v>
      </c>
      <c r="AQ9" s="224">
        <v>97</v>
      </c>
      <c r="AR9" s="224">
        <v>30</v>
      </c>
      <c r="AS9" s="2">
        <f t="shared" si="0"/>
        <v>665</v>
      </c>
      <c r="AT9" s="121">
        <f>+AS9</f>
        <v>665</v>
      </c>
      <c r="AU9" s="174">
        <f t="shared" si="1"/>
        <v>204</v>
      </c>
      <c r="AV9" s="238">
        <f>+AU9</f>
        <v>204</v>
      </c>
      <c r="AW9" s="203">
        <v>7</v>
      </c>
    </row>
    <row r="10" spans="1:49" s="11" customFormat="1" ht="14.25" customHeight="1" x14ac:dyDescent="0.25">
      <c r="A10" s="24" t="s">
        <v>35</v>
      </c>
      <c r="B10" s="24" t="s">
        <v>36</v>
      </c>
      <c r="C10" s="12" t="s">
        <v>6</v>
      </c>
      <c r="D10" s="15" t="s">
        <v>220</v>
      </c>
      <c r="E10" s="46">
        <v>11</v>
      </c>
      <c r="F10" s="53">
        <v>2.990740740740741E-2</v>
      </c>
      <c r="G10" s="39">
        <v>91</v>
      </c>
      <c r="H10" s="39">
        <v>26</v>
      </c>
      <c r="I10" s="6">
        <v>4</v>
      </c>
      <c r="J10" s="7">
        <v>2.8518518518518523E-2</v>
      </c>
      <c r="K10" s="6">
        <v>97</v>
      </c>
      <c r="L10" s="6">
        <v>29</v>
      </c>
      <c r="M10" s="194">
        <v>20</v>
      </c>
      <c r="N10" s="195">
        <v>44.29</v>
      </c>
      <c r="O10" s="196">
        <v>82</v>
      </c>
      <c r="P10" s="194">
        <v>24</v>
      </c>
      <c r="Q10" s="46">
        <v>10</v>
      </c>
      <c r="R10" s="53">
        <v>2.2789351851851852E-2</v>
      </c>
      <c r="S10" s="39">
        <v>91</v>
      </c>
      <c r="T10" s="39">
        <v>24</v>
      </c>
      <c r="U10" s="8"/>
      <c r="V10" s="8"/>
      <c r="W10" s="8"/>
      <c r="X10" s="8"/>
      <c r="Y10" s="197">
        <v>15</v>
      </c>
      <c r="Z10" s="197">
        <v>38.49</v>
      </c>
      <c r="AA10" s="197">
        <v>86</v>
      </c>
      <c r="AB10" s="197">
        <v>19</v>
      </c>
      <c r="AC10" s="39">
        <v>8</v>
      </c>
      <c r="AD10" s="39" t="s">
        <v>260</v>
      </c>
      <c r="AE10" s="39">
        <v>93</v>
      </c>
      <c r="AF10" s="39">
        <v>24</v>
      </c>
      <c r="AG10" s="15">
        <v>9</v>
      </c>
      <c r="AH10" s="14">
        <v>38.44</v>
      </c>
      <c r="AI10" s="15">
        <v>92</v>
      </c>
      <c r="AJ10" s="15">
        <v>25</v>
      </c>
      <c r="AK10" s="229">
        <v>12</v>
      </c>
      <c r="AL10" s="239">
        <v>1.5370370370370369E-2</v>
      </c>
      <c r="AM10" s="229">
        <v>90</v>
      </c>
      <c r="AN10" s="229">
        <v>24</v>
      </c>
      <c r="AO10" s="174">
        <v>9</v>
      </c>
      <c r="AP10" s="223" t="s">
        <v>363</v>
      </c>
      <c r="AQ10" s="224">
        <v>92</v>
      </c>
      <c r="AR10" s="224">
        <v>28</v>
      </c>
      <c r="AS10" s="2">
        <f t="shared" si="0"/>
        <v>814</v>
      </c>
      <c r="AT10" s="121">
        <f>+AS10-82-86</f>
        <v>646</v>
      </c>
      <c r="AU10" s="174">
        <f t="shared" si="1"/>
        <v>223</v>
      </c>
      <c r="AV10" s="174">
        <f>+AU10-24-19</f>
        <v>180</v>
      </c>
      <c r="AW10" s="12">
        <v>9</v>
      </c>
    </row>
    <row r="11" spans="1:49" s="11" customFormat="1" ht="14.25" customHeight="1" x14ac:dyDescent="0.25">
      <c r="A11" s="31" t="s">
        <v>136</v>
      </c>
      <c r="B11" s="23" t="s">
        <v>41</v>
      </c>
      <c r="C11" s="1" t="s">
        <v>6</v>
      </c>
      <c r="D11" s="15" t="s">
        <v>220</v>
      </c>
      <c r="E11" s="46">
        <v>8</v>
      </c>
      <c r="F11" s="53">
        <v>2.9166666666666664E-2</v>
      </c>
      <c r="G11" s="39">
        <v>93</v>
      </c>
      <c r="H11" s="39">
        <v>28</v>
      </c>
      <c r="I11" s="6">
        <v>7</v>
      </c>
      <c r="J11" s="7">
        <v>2.8900462962962961E-2</v>
      </c>
      <c r="K11" s="6">
        <v>94</v>
      </c>
      <c r="L11" s="6">
        <v>28</v>
      </c>
      <c r="M11" s="194">
        <v>23</v>
      </c>
      <c r="N11" s="195">
        <v>44.41</v>
      </c>
      <c r="O11" s="196">
        <v>79</v>
      </c>
      <c r="P11" s="194">
        <v>21</v>
      </c>
      <c r="Q11" s="46">
        <v>12</v>
      </c>
      <c r="R11" s="53">
        <v>2.344907407407407E-2</v>
      </c>
      <c r="S11" s="39">
        <v>89</v>
      </c>
      <c r="T11" s="39">
        <v>23</v>
      </c>
      <c r="U11" s="8"/>
      <c r="V11" s="8"/>
      <c r="W11" s="8"/>
      <c r="X11" s="8"/>
      <c r="Y11" s="197">
        <v>16</v>
      </c>
      <c r="Z11" s="197">
        <v>38.54</v>
      </c>
      <c r="AA11" s="197">
        <v>85</v>
      </c>
      <c r="AB11" s="197">
        <v>18</v>
      </c>
      <c r="AC11" s="39">
        <v>7</v>
      </c>
      <c r="AD11" s="39" t="s">
        <v>259</v>
      </c>
      <c r="AE11" s="39">
        <v>94</v>
      </c>
      <c r="AF11" s="39">
        <v>25</v>
      </c>
      <c r="AG11" s="15">
        <v>10</v>
      </c>
      <c r="AH11" s="14">
        <v>38.58</v>
      </c>
      <c r="AI11" s="15">
        <v>91</v>
      </c>
      <c r="AJ11" s="15">
        <v>24</v>
      </c>
      <c r="AK11" s="2">
        <v>11</v>
      </c>
      <c r="AL11" s="185">
        <v>1.5185185185185185E-2</v>
      </c>
      <c r="AM11" s="2">
        <v>91</v>
      </c>
      <c r="AN11" s="2">
        <v>25</v>
      </c>
      <c r="AO11" s="174">
        <v>10</v>
      </c>
      <c r="AP11" s="223" t="s">
        <v>364</v>
      </c>
      <c r="AQ11" s="224">
        <v>91</v>
      </c>
      <c r="AR11" s="224">
        <v>27</v>
      </c>
      <c r="AS11" s="2">
        <f t="shared" si="0"/>
        <v>807</v>
      </c>
      <c r="AT11" s="121">
        <f>+AS11-79-85</f>
        <v>643</v>
      </c>
      <c r="AU11" s="174">
        <f t="shared" si="1"/>
        <v>219</v>
      </c>
      <c r="AV11" s="174">
        <f>+AU11-21-18</f>
        <v>180</v>
      </c>
      <c r="AW11" s="12">
        <v>9</v>
      </c>
    </row>
    <row r="12" spans="1:49" s="11" customFormat="1" ht="14.25" customHeight="1" x14ac:dyDescent="0.25">
      <c r="A12" s="24" t="s">
        <v>54</v>
      </c>
      <c r="B12" s="24" t="s">
        <v>55</v>
      </c>
      <c r="C12" s="9" t="s">
        <v>16</v>
      </c>
      <c r="D12" s="15" t="s">
        <v>220</v>
      </c>
      <c r="E12" s="46">
        <v>12</v>
      </c>
      <c r="F12" s="53">
        <v>3.0243055555555554E-2</v>
      </c>
      <c r="G12" s="39">
        <v>90</v>
      </c>
      <c r="H12" s="39">
        <v>25</v>
      </c>
      <c r="I12" s="6">
        <v>13</v>
      </c>
      <c r="J12" s="7">
        <v>2.9479166666666667E-2</v>
      </c>
      <c r="K12" s="6">
        <v>89</v>
      </c>
      <c r="L12" s="6">
        <v>24</v>
      </c>
      <c r="M12" s="13">
        <v>21</v>
      </c>
      <c r="N12" s="14">
        <v>44.3</v>
      </c>
      <c r="O12" s="15">
        <v>81</v>
      </c>
      <c r="P12" s="13">
        <v>23</v>
      </c>
      <c r="Q12" s="46">
        <v>18</v>
      </c>
      <c r="R12" s="53">
        <v>2.4976851851851851E-2</v>
      </c>
      <c r="S12" s="39">
        <v>84</v>
      </c>
      <c r="T12" s="39">
        <v>22</v>
      </c>
      <c r="U12" s="8"/>
      <c r="V12" s="8"/>
      <c r="W12" s="8"/>
      <c r="X12" s="8"/>
      <c r="Y12" s="2">
        <v>14</v>
      </c>
      <c r="Z12" s="2">
        <v>38.380000000000003</v>
      </c>
      <c r="AA12" s="2">
        <v>87</v>
      </c>
      <c r="AB12" s="2">
        <v>20</v>
      </c>
      <c r="AC12" s="39">
        <v>6</v>
      </c>
      <c r="AD12" s="39" t="s">
        <v>258</v>
      </c>
      <c r="AE12" s="39">
        <v>95</v>
      </c>
      <c r="AF12" s="39">
        <v>26</v>
      </c>
      <c r="AG12" s="49"/>
      <c r="AH12" s="49"/>
      <c r="AI12" s="49"/>
      <c r="AJ12" s="49"/>
      <c r="AK12" s="49"/>
      <c r="AL12" s="49"/>
      <c r="AM12" s="49"/>
      <c r="AN12" s="49"/>
      <c r="AO12" s="174">
        <v>24</v>
      </c>
      <c r="AP12" s="223" t="s">
        <v>374</v>
      </c>
      <c r="AQ12" s="224">
        <v>80</v>
      </c>
      <c r="AR12" s="224">
        <v>23</v>
      </c>
      <c r="AS12" s="2">
        <f t="shared" si="0"/>
        <v>606</v>
      </c>
      <c r="AT12" s="121">
        <f>+AS12</f>
        <v>606</v>
      </c>
      <c r="AU12" s="174">
        <f t="shared" si="1"/>
        <v>163</v>
      </c>
      <c r="AV12" s="238">
        <f>+AU12</f>
        <v>163</v>
      </c>
      <c r="AW12" s="203">
        <v>7</v>
      </c>
    </row>
    <row r="13" spans="1:49" s="11" customFormat="1" ht="14.25" customHeight="1" x14ac:dyDescent="0.25">
      <c r="A13" s="24" t="s">
        <v>63</v>
      </c>
      <c r="B13" s="24" t="s">
        <v>64</v>
      </c>
      <c r="C13" s="9" t="s">
        <v>18</v>
      </c>
      <c r="D13" s="102" t="s">
        <v>5</v>
      </c>
      <c r="E13" s="46">
        <v>18</v>
      </c>
      <c r="F13" s="53">
        <v>3.2187500000000001E-2</v>
      </c>
      <c r="G13" s="39">
        <v>85</v>
      </c>
      <c r="H13" s="39">
        <v>24</v>
      </c>
      <c r="I13" s="6">
        <v>17</v>
      </c>
      <c r="J13" s="7">
        <v>3.0925925925925926E-2</v>
      </c>
      <c r="K13" s="6">
        <v>85</v>
      </c>
      <c r="L13" s="6">
        <v>27</v>
      </c>
      <c r="M13" s="13">
        <v>34</v>
      </c>
      <c r="N13" s="14">
        <v>47.07</v>
      </c>
      <c r="O13" s="15">
        <v>69</v>
      </c>
      <c r="P13" s="15">
        <v>19</v>
      </c>
      <c r="Q13" s="45"/>
      <c r="R13" s="45"/>
      <c r="S13" s="45"/>
      <c r="T13" s="45"/>
      <c r="U13" s="197">
        <v>42</v>
      </c>
      <c r="V13" s="197">
        <v>4.0231000000000003E-2</v>
      </c>
      <c r="W13" s="197">
        <v>63</v>
      </c>
      <c r="X13" s="197">
        <v>14</v>
      </c>
      <c r="Y13" s="2">
        <v>18</v>
      </c>
      <c r="Z13" s="2">
        <v>40.049999999999997</v>
      </c>
      <c r="AA13" s="2">
        <v>84</v>
      </c>
      <c r="AB13" s="2">
        <v>29</v>
      </c>
      <c r="AC13" s="39">
        <v>10</v>
      </c>
      <c r="AD13" s="39" t="s">
        <v>261</v>
      </c>
      <c r="AE13" s="39">
        <v>91</v>
      </c>
      <c r="AF13" s="39">
        <v>30</v>
      </c>
      <c r="AG13" s="15">
        <v>20</v>
      </c>
      <c r="AH13" s="14">
        <v>41.43</v>
      </c>
      <c r="AI13" s="15">
        <v>82</v>
      </c>
      <c r="AJ13" s="15">
        <v>24</v>
      </c>
      <c r="AK13" s="47"/>
      <c r="AL13" s="47"/>
      <c r="AM13" s="47"/>
      <c r="AN13" s="47"/>
      <c r="AO13" s="174">
        <v>18</v>
      </c>
      <c r="AP13" s="223" t="s">
        <v>371</v>
      </c>
      <c r="AQ13" s="224">
        <v>85</v>
      </c>
      <c r="AR13" s="224">
        <v>24</v>
      </c>
      <c r="AS13" s="2">
        <f t="shared" si="0"/>
        <v>644</v>
      </c>
      <c r="AT13" s="121">
        <f>+AS13-63</f>
        <v>581</v>
      </c>
      <c r="AU13" s="174">
        <f t="shared" si="1"/>
        <v>191</v>
      </c>
      <c r="AV13" s="238">
        <f>+AU13-14</f>
        <v>177</v>
      </c>
      <c r="AW13" s="12">
        <v>8</v>
      </c>
    </row>
    <row r="14" spans="1:49" s="11" customFormat="1" ht="14.25" customHeight="1" x14ac:dyDescent="0.25">
      <c r="A14" s="24" t="s">
        <v>61</v>
      </c>
      <c r="B14" s="24" t="s">
        <v>62</v>
      </c>
      <c r="C14" s="1" t="s">
        <v>19</v>
      </c>
      <c r="D14" s="15" t="s">
        <v>220</v>
      </c>
      <c r="E14" s="46">
        <v>19</v>
      </c>
      <c r="F14" s="53">
        <v>3.2685185185185185E-2</v>
      </c>
      <c r="G14" s="39">
        <v>84</v>
      </c>
      <c r="H14" s="39">
        <v>23</v>
      </c>
      <c r="I14" s="6">
        <v>16</v>
      </c>
      <c r="J14" s="7">
        <v>3.078703703703704E-2</v>
      </c>
      <c r="K14" s="6">
        <v>86</v>
      </c>
      <c r="L14" s="6">
        <v>21</v>
      </c>
      <c r="M14" s="13">
        <v>27</v>
      </c>
      <c r="N14" s="14">
        <v>46.01</v>
      </c>
      <c r="O14" s="15">
        <v>76</v>
      </c>
      <c r="P14" s="13">
        <v>19</v>
      </c>
      <c r="Q14" s="8"/>
      <c r="R14" s="8"/>
      <c r="S14" s="8"/>
      <c r="T14" s="8"/>
      <c r="U14" s="74"/>
      <c r="V14" s="74"/>
      <c r="W14" s="74"/>
      <c r="X14" s="74"/>
      <c r="Y14" s="2">
        <v>23</v>
      </c>
      <c r="Z14" s="2">
        <v>41.29</v>
      </c>
      <c r="AA14" s="2">
        <v>80</v>
      </c>
      <c r="AB14" s="2">
        <v>16</v>
      </c>
      <c r="AC14" s="39">
        <v>16</v>
      </c>
      <c r="AD14" s="39" t="s">
        <v>266</v>
      </c>
      <c r="AE14" s="39">
        <v>85</v>
      </c>
      <c r="AF14" s="39">
        <v>19</v>
      </c>
      <c r="AG14" s="196">
        <v>35</v>
      </c>
      <c r="AH14" s="195">
        <v>45.25</v>
      </c>
      <c r="AI14" s="196">
        <v>70</v>
      </c>
      <c r="AJ14" s="196">
        <v>15</v>
      </c>
      <c r="AK14" s="2">
        <v>23</v>
      </c>
      <c r="AL14" s="185">
        <v>1.6655092592592593E-2</v>
      </c>
      <c r="AM14" s="2">
        <v>79</v>
      </c>
      <c r="AN14" s="2">
        <v>20</v>
      </c>
      <c r="AO14" s="174">
        <v>25</v>
      </c>
      <c r="AP14" s="223" t="s">
        <v>375</v>
      </c>
      <c r="AQ14" s="224">
        <v>79</v>
      </c>
      <c r="AR14" s="224">
        <v>22</v>
      </c>
      <c r="AS14" s="2">
        <f t="shared" si="0"/>
        <v>639</v>
      </c>
      <c r="AT14" s="121">
        <f>+AS14-70</f>
        <v>569</v>
      </c>
      <c r="AU14" s="174">
        <f t="shared" si="1"/>
        <v>155</v>
      </c>
      <c r="AV14" s="238">
        <f>+AU14-15</f>
        <v>140</v>
      </c>
      <c r="AW14" s="16">
        <v>8</v>
      </c>
    </row>
    <row r="15" spans="1:49" s="11" customFormat="1" ht="14.25" customHeight="1" x14ac:dyDescent="0.25">
      <c r="A15" s="24" t="s">
        <v>72</v>
      </c>
      <c r="B15" s="24" t="s">
        <v>73</v>
      </c>
      <c r="C15" s="223" t="s">
        <v>306</v>
      </c>
      <c r="D15" s="102" t="s">
        <v>5</v>
      </c>
      <c r="E15" s="46">
        <v>24</v>
      </c>
      <c r="F15" s="53">
        <v>3.4317129629629628E-2</v>
      </c>
      <c r="G15" s="39">
        <v>80</v>
      </c>
      <c r="H15" s="39">
        <v>23</v>
      </c>
      <c r="I15" s="6">
        <v>23</v>
      </c>
      <c r="J15" s="7">
        <v>3.2627314814814817E-2</v>
      </c>
      <c r="K15" s="6">
        <v>80</v>
      </c>
      <c r="L15" s="6">
        <v>23</v>
      </c>
      <c r="M15" s="194">
        <v>39</v>
      </c>
      <c r="N15" s="195">
        <v>48.27</v>
      </c>
      <c r="O15" s="196">
        <v>65</v>
      </c>
      <c r="P15" s="196">
        <v>17</v>
      </c>
      <c r="Q15" s="8"/>
      <c r="R15" s="8"/>
      <c r="S15" s="8"/>
      <c r="T15" s="8"/>
      <c r="U15" s="8"/>
      <c r="V15" s="8"/>
      <c r="W15" s="8"/>
      <c r="X15" s="8"/>
      <c r="Y15" s="2">
        <v>30</v>
      </c>
      <c r="Z15" s="2">
        <v>42.14</v>
      </c>
      <c r="AA15" s="2">
        <v>74</v>
      </c>
      <c r="AB15" s="2">
        <v>22</v>
      </c>
      <c r="AC15" s="39">
        <v>21</v>
      </c>
      <c r="AD15" s="39" t="s">
        <v>271</v>
      </c>
      <c r="AE15" s="39">
        <v>80</v>
      </c>
      <c r="AF15" s="39">
        <v>25</v>
      </c>
      <c r="AG15" s="15">
        <v>31</v>
      </c>
      <c r="AH15" s="14">
        <v>44.26</v>
      </c>
      <c r="AI15" s="15">
        <v>73</v>
      </c>
      <c r="AJ15" s="15">
        <v>22</v>
      </c>
      <c r="AK15" s="2">
        <v>18</v>
      </c>
      <c r="AL15" s="185">
        <v>1.6122685185185184E-2</v>
      </c>
      <c r="AM15" s="2">
        <v>84</v>
      </c>
      <c r="AN15" s="2">
        <v>24</v>
      </c>
      <c r="AO15" s="174">
        <v>21</v>
      </c>
      <c r="AP15" s="223" t="s">
        <v>373</v>
      </c>
      <c r="AQ15" s="224">
        <v>82</v>
      </c>
      <c r="AR15" s="224">
        <v>23</v>
      </c>
      <c r="AS15" s="2">
        <f t="shared" si="0"/>
        <v>618</v>
      </c>
      <c r="AT15" s="121">
        <f>+AS15-65</f>
        <v>553</v>
      </c>
      <c r="AU15" s="174">
        <f t="shared" si="1"/>
        <v>179</v>
      </c>
      <c r="AV15" s="238">
        <f>+AU15-17</f>
        <v>162</v>
      </c>
      <c r="AW15" s="12">
        <v>8</v>
      </c>
    </row>
    <row r="16" spans="1:49" s="11" customFormat="1" ht="14.25" customHeight="1" x14ac:dyDescent="0.25">
      <c r="A16" s="163" t="s">
        <v>37</v>
      </c>
      <c r="B16" s="163" t="s">
        <v>38</v>
      </c>
      <c r="C16" s="164" t="s">
        <v>6</v>
      </c>
      <c r="D16" s="150" t="s">
        <v>5</v>
      </c>
      <c r="E16" s="92"/>
      <c r="F16" s="92"/>
      <c r="G16" s="92"/>
      <c r="H16" s="92"/>
      <c r="I16" s="87">
        <v>5</v>
      </c>
      <c r="J16" s="88">
        <v>2.854166666666667E-2</v>
      </c>
      <c r="K16" s="87">
        <v>96</v>
      </c>
      <c r="L16" s="87">
        <v>29</v>
      </c>
      <c r="M16" s="153">
        <v>14</v>
      </c>
      <c r="N16" s="90">
        <v>43.07</v>
      </c>
      <c r="O16" s="89">
        <v>87</v>
      </c>
      <c r="P16" s="89">
        <v>26</v>
      </c>
      <c r="Q16" s="84">
        <v>16</v>
      </c>
      <c r="R16" s="85">
        <v>2.4421296296296292E-2</v>
      </c>
      <c r="S16" s="86">
        <v>85</v>
      </c>
      <c r="T16" s="86">
        <v>24</v>
      </c>
      <c r="U16" s="93"/>
      <c r="V16" s="93"/>
      <c r="W16" s="93"/>
      <c r="X16" s="93"/>
      <c r="Y16" s="93"/>
      <c r="Z16" s="93"/>
      <c r="AA16" s="93"/>
      <c r="AB16" s="93"/>
      <c r="AC16" s="142"/>
      <c r="AD16" s="142"/>
      <c r="AE16" s="142"/>
      <c r="AF16" s="142"/>
      <c r="AG16" s="21">
        <v>8</v>
      </c>
      <c r="AH16" s="125">
        <v>38.25</v>
      </c>
      <c r="AI16" s="21">
        <v>93</v>
      </c>
      <c r="AJ16" s="21">
        <v>29</v>
      </c>
      <c r="AK16" s="10">
        <v>9</v>
      </c>
      <c r="AL16" s="191">
        <v>1.4918981481481483E-2</v>
      </c>
      <c r="AM16" s="10">
        <v>92</v>
      </c>
      <c r="AN16" s="10">
        <v>29</v>
      </c>
      <c r="AO16" s="199">
        <v>5</v>
      </c>
      <c r="AP16" s="225" t="s">
        <v>358</v>
      </c>
      <c r="AQ16" s="231">
        <v>96</v>
      </c>
      <c r="AR16" s="231">
        <v>29</v>
      </c>
      <c r="AS16" s="2">
        <f t="shared" si="0"/>
        <v>549</v>
      </c>
      <c r="AT16" s="121">
        <f>+AS16</f>
        <v>549</v>
      </c>
      <c r="AU16" s="174">
        <f t="shared" si="1"/>
        <v>166</v>
      </c>
      <c r="AV16" s="238">
        <f>+AU16</f>
        <v>166</v>
      </c>
      <c r="AW16" s="198">
        <v>6</v>
      </c>
    </row>
    <row r="17" spans="1:49" s="11" customFormat="1" ht="14.25" customHeight="1" x14ac:dyDescent="0.25">
      <c r="A17" s="24" t="s">
        <v>74</v>
      </c>
      <c r="B17" s="24" t="s">
        <v>75</v>
      </c>
      <c r="C17" s="9" t="s">
        <v>76</v>
      </c>
      <c r="D17" s="22" t="s">
        <v>21</v>
      </c>
      <c r="E17" s="46">
        <v>23</v>
      </c>
      <c r="F17" s="53">
        <v>3.3877314814814811E-2</v>
      </c>
      <c r="G17" s="39">
        <v>81</v>
      </c>
      <c r="H17" s="39">
        <v>30</v>
      </c>
      <c r="I17" s="6">
        <v>24</v>
      </c>
      <c r="J17" s="7">
        <v>3.2731481481481479E-2</v>
      </c>
      <c r="K17" s="6">
        <v>79</v>
      </c>
      <c r="L17" s="6">
        <v>30</v>
      </c>
      <c r="M17" s="194">
        <v>42</v>
      </c>
      <c r="N17" s="195">
        <v>48.58</v>
      </c>
      <c r="O17" s="196">
        <v>62</v>
      </c>
      <c r="P17" s="196">
        <v>30</v>
      </c>
      <c r="Q17" s="46">
        <v>26</v>
      </c>
      <c r="R17" s="53">
        <v>2.8206018518518519E-2</v>
      </c>
      <c r="S17" s="39">
        <v>76</v>
      </c>
      <c r="T17" s="39">
        <v>29</v>
      </c>
      <c r="U17" s="197">
        <v>38</v>
      </c>
      <c r="V17" s="197">
        <v>3.9861000000000001E-2</v>
      </c>
      <c r="W17" s="197">
        <v>67</v>
      </c>
      <c r="X17" s="197">
        <v>30</v>
      </c>
      <c r="Y17" s="197">
        <v>40</v>
      </c>
      <c r="Z17" s="197">
        <v>43.43</v>
      </c>
      <c r="AA17" s="197">
        <v>68</v>
      </c>
      <c r="AB17" s="197">
        <v>30</v>
      </c>
      <c r="AC17" s="39">
        <v>24</v>
      </c>
      <c r="AD17" s="39" t="s">
        <v>272</v>
      </c>
      <c r="AE17" s="39">
        <v>78</v>
      </c>
      <c r="AF17" s="39">
        <v>30</v>
      </c>
      <c r="AG17" s="15">
        <v>28</v>
      </c>
      <c r="AH17" s="14">
        <v>44.1</v>
      </c>
      <c r="AI17" s="15">
        <v>76</v>
      </c>
      <c r="AJ17" s="15">
        <v>29</v>
      </c>
      <c r="AK17" s="2">
        <v>26</v>
      </c>
      <c r="AL17" s="185">
        <v>1.712962962962963E-2</v>
      </c>
      <c r="AM17" s="2">
        <v>77</v>
      </c>
      <c r="AN17" s="2">
        <v>29</v>
      </c>
      <c r="AO17" s="174">
        <v>30</v>
      </c>
      <c r="AP17" s="223" t="s">
        <v>381</v>
      </c>
      <c r="AQ17" s="224">
        <v>74</v>
      </c>
      <c r="AR17" s="224">
        <v>29</v>
      </c>
      <c r="AS17" s="2">
        <f t="shared" si="0"/>
        <v>738</v>
      </c>
      <c r="AT17" s="121">
        <f>+AS17-62-67-68</f>
        <v>541</v>
      </c>
      <c r="AU17" s="174">
        <f t="shared" si="1"/>
        <v>296</v>
      </c>
      <c r="AV17" s="174">
        <f>+AU17-90</f>
        <v>206</v>
      </c>
      <c r="AW17" s="10">
        <v>10</v>
      </c>
    </row>
    <row r="18" spans="1:49" s="11" customFormat="1" ht="14.25" customHeight="1" x14ac:dyDescent="0.25">
      <c r="A18" s="24" t="s">
        <v>77</v>
      </c>
      <c r="B18" s="24" t="s">
        <v>78</v>
      </c>
      <c r="C18" s="12" t="s">
        <v>81</v>
      </c>
      <c r="D18" s="22" t="s">
        <v>5</v>
      </c>
      <c r="E18" s="92"/>
      <c r="F18" s="92"/>
      <c r="G18" s="92"/>
      <c r="H18" s="92"/>
      <c r="I18" s="87">
        <v>26</v>
      </c>
      <c r="J18" s="88">
        <v>3.380787037037037E-2</v>
      </c>
      <c r="K18" s="87">
        <v>77</v>
      </c>
      <c r="L18" s="87">
        <v>22</v>
      </c>
      <c r="M18" s="153">
        <v>49</v>
      </c>
      <c r="N18" s="90">
        <v>51.04</v>
      </c>
      <c r="O18" s="89">
        <v>57</v>
      </c>
      <c r="P18" s="89">
        <v>14</v>
      </c>
      <c r="Q18" s="101"/>
      <c r="R18" s="101"/>
      <c r="S18" s="101"/>
      <c r="T18" s="101"/>
      <c r="U18" s="158"/>
      <c r="V18" s="158"/>
      <c r="W18" s="243"/>
      <c r="X18" s="158"/>
      <c r="Y18" s="120">
        <v>37</v>
      </c>
      <c r="Z18" s="120">
        <v>43.07</v>
      </c>
      <c r="AA18" s="120">
        <v>71</v>
      </c>
      <c r="AB18" s="120">
        <v>21</v>
      </c>
      <c r="AC18" s="42">
        <v>17</v>
      </c>
      <c r="AD18" s="42" t="s">
        <v>267</v>
      </c>
      <c r="AE18" s="42">
        <v>84</v>
      </c>
      <c r="AF18" s="42">
        <v>27</v>
      </c>
      <c r="AG18" s="21">
        <v>27</v>
      </c>
      <c r="AH18" s="125">
        <v>44.06</v>
      </c>
      <c r="AI18" s="21">
        <v>77</v>
      </c>
      <c r="AJ18" s="21">
        <v>23</v>
      </c>
      <c r="AK18" s="10">
        <v>24</v>
      </c>
      <c r="AL18" s="191">
        <v>1.681712962962963E-2</v>
      </c>
      <c r="AM18" s="10">
        <v>78</v>
      </c>
      <c r="AN18" s="10">
        <v>23</v>
      </c>
      <c r="AO18" s="174">
        <v>28</v>
      </c>
      <c r="AP18" s="223" t="s">
        <v>377</v>
      </c>
      <c r="AQ18" s="224">
        <v>76</v>
      </c>
      <c r="AR18" s="224">
        <v>20</v>
      </c>
      <c r="AS18" s="2">
        <f t="shared" si="0"/>
        <v>520</v>
      </c>
      <c r="AT18" s="121">
        <f>+AS18</f>
        <v>520</v>
      </c>
      <c r="AU18" s="174">
        <f t="shared" si="1"/>
        <v>150</v>
      </c>
      <c r="AV18" s="238">
        <f>+AU18</f>
        <v>150</v>
      </c>
      <c r="AW18" s="198">
        <v>7</v>
      </c>
    </row>
    <row r="19" spans="1:49" s="11" customFormat="1" ht="14.25" customHeight="1" x14ac:dyDescent="0.25">
      <c r="A19" s="159" t="s">
        <v>39</v>
      </c>
      <c r="B19" s="159" t="s">
        <v>40</v>
      </c>
      <c r="C19" s="160" t="s">
        <v>11</v>
      </c>
      <c r="D19" s="64" t="s">
        <v>27</v>
      </c>
      <c r="E19" s="94">
        <v>4</v>
      </c>
      <c r="F19" s="95">
        <v>2.7523148148148147E-2</v>
      </c>
      <c r="G19" s="96">
        <v>97</v>
      </c>
      <c r="H19" s="96">
        <v>30</v>
      </c>
      <c r="I19" s="112">
        <v>6</v>
      </c>
      <c r="J19" s="113">
        <v>2.8599537037037034E-2</v>
      </c>
      <c r="K19" s="112">
        <v>95</v>
      </c>
      <c r="L19" s="112">
        <v>29</v>
      </c>
      <c r="M19" s="105">
        <v>19</v>
      </c>
      <c r="N19" s="99">
        <v>44.24</v>
      </c>
      <c r="O19" s="98">
        <v>83</v>
      </c>
      <c r="P19" s="105">
        <v>29</v>
      </c>
      <c r="Q19" s="100"/>
      <c r="R19" s="100"/>
      <c r="S19" s="100"/>
      <c r="T19" s="100"/>
      <c r="U19" s="74"/>
      <c r="V19" s="74"/>
      <c r="W19" s="74"/>
      <c r="X19" s="74"/>
      <c r="Y19" s="2">
        <v>7</v>
      </c>
      <c r="Z19" s="2">
        <v>35.369999999999997</v>
      </c>
      <c r="AA19" s="2">
        <v>94</v>
      </c>
      <c r="AB19" s="2">
        <v>30</v>
      </c>
      <c r="AC19" s="39">
        <v>5</v>
      </c>
      <c r="AD19" s="39" t="s">
        <v>257</v>
      </c>
      <c r="AE19" s="39">
        <v>96</v>
      </c>
      <c r="AF19" s="39">
        <v>30</v>
      </c>
      <c r="AG19" s="123"/>
      <c r="AH19" s="123"/>
      <c r="AI19" s="123"/>
      <c r="AJ19" s="123"/>
      <c r="AK19" s="123"/>
      <c r="AL19" s="123"/>
      <c r="AM19" s="123"/>
      <c r="AN19" s="123"/>
      <c r="AO19" s="8"/>
      <c r="AP19" s="8"/>
      <c r="AQ19" s="8"/>
      <c r="AR19" s="8"/>
      <c r="AS19" s="2">
        <f t="shared" si="0"/>
        <v>465</v>
      </c>
      <c r="AT19" s="121">
        <f>+AS19</f>
        <v>465</v>
      </c>
      <c r="AU19" s="174">
        <f t="shared" si="1"/>
        <v>148</v>
      </c>
      <c r="AV19" s="238">
        <f>+AU19</f>
        <v>148</v>
      </c>
      <c r="AW19" s="198">
        <v>5</v>
      </c>
    </row>
    <row r="20" spans="1:49" s="11" customFormat="1" ht="14.25" customHeight="1" x14ac:dyDescent="0.25">
      <c r="A20" s="32" t="s">
        <v>84</v>
      </c>
      <c r="B20" s="25" t="s">
        <v>143</v>
      </c>
      <c r="C20" s="12" t="s">
        <v>11</v>
      </c>
      <c r="D20" s="15" t="s">
        <v>220</v>
      </c>
      <c r="E20" s="47"/>
      <c r="F20" s="47"/>
      <c r="G20" s="47"/>
      <c r="H20" s="47"/>
      <c r="I20" s="45"/>
      <c r="J20" s="45"/>
      <c r="K20" s="47"/>
      <c r="L20" s="47"/>
      <c r="M20" s="13">
        <v>6</v>
      </c>
      <c r="N20" s="14">
        <v>41.18</v>
      </c>
      <c r="O20" s="15">
        <v>95</v>
      </c>
      <c r="P20" s="13">
        <v>27</v>
      </c>
      <c r="Q20" s="46">
        <v>5</v>
      </c>
      <c r="R20" s="53">
        <v>2.1388888888888888E-2</v>
      </c>
      <c r="S20" s="39">
        <v>96</v>
      </c>
      <c r="T20" s="39">
        <v>28</v>
      </c>
      <c r="U20" s="2">
        <v>19</v>
      </c>
      <c r="V20" s="2">
        <v>3.6492999999999998E-2</v>
      </c>
      <c r="W20" s="2">
        <v>82</v>
      </c>
      <c r="X20" s="2">
        <v>21</v>
      </c>
      <c r="Y20" s="2">
        <v>9</v>
      </c>
      <c r="Z20" s="2">
        <v>35.46</v>
      </c>
      <c r="AA20" s="2">
        <v>92</v>
      </c>
      <c r="AB20" s="2">
        <v>24</v>
      </c>
      <c r="AC20" s="39">
        <v>3</v>
      </c>
      <c r="AD20" s="39" t="s">
        <v>255</v>
      </c>
      <c r="AE20" s="39">
        <v>98</v>
      </c>
      <c r="AF20" s="39">
        <v>28</v>
      </c>
      <c r="AG20" s="49"/>
      <c r="AH20" s="49"/>
      <c r="AI20" s="49"/>
      <c r="AJ20" s="49"/>
      <c r="AK20" s="49"/>
      <c r="AL20" s="49"/>
      <c r="AM20" s="49"/>
      <c r="AN20" s="49"/>
      <c r="AO20" s="8"/>
      <c r="AP20" s="8"/>
      <c r="AQ20" s="8"/>
      <c r="AR20" s="8"/>
      <c r="AS20" s="2">
        <f t="shared" si="0"/>
        <v>463</v>
      </c>
      <c r="AT20" s="121">
        <f>+AS20</f>
        <v>463</v>
      </c>
      <c r="AU20" s="174">
        <f t="shared" si="1"/>
        <v>128</v>
      </c>
      <c r="AV20" s="238">
        <f>+AU20</f>
        <v>128</v>
      </c>
      <c r="AW20" s="198">
        <v>5</v>
      </c>
    </row>
    <row r="21" spans="1:49" s="11" customFormat="1" ht="14.25" customHeight="1" x14ac:dyDescent="0.25">
      <c r="A21" s="163" t="s">
        <v>56</v>
      </c>
      <c r="B21" s="163" t="s">
        <v>57</v>
      </c>
      <c r="C21" s="164"/>
      <c r="D21" s="27" t="s">
        <v>220</v>
      </c>
      <c r="E21" s="92"/>
      <c r="F21" s="92"/>
      <c r="G21" s="92"/>
      <c r="H21" s="92"/>
      <c r="I21" s="87">
        <v>14</v>
      </c>
      <c r="J21" s="88">
        <v>2.9571759259259259E-2</v>
      </c>
      <c r="K21" s="87">
        <v>88</v>
      </c>
      <c r="L21" s="87">
        <v>23</v>
      </c>
      <c r="M21" s="93"/>
      <c r="N21" s="93"/>
      <c r="O21" s="92"/>
      <c r="P21" s="92"/>
      <c r="Q21" s="93"/>
      <c r="R21" s="93"/>
      <c r="S21" s="93"/>
      <c r="T21" s="93"/>
      <c r="U21" s="154"/>
      <c r="V21" s="154"/>
      <c r="W21" s="154"/>
      <c r="X21" s="154"/>
      <c r="Y21" s="60">
        <v>11</v>
      </c>
      <c r="Z21" s="60">
        <v>37.26</v>
      </c>
      <c r="AA21" s="60">
        <v>90</v>
      </c>
      <c r="AB21" s="60">
        <v>22</v>
      </c>
      <c r="AC21" s="89"/>
      <c r="AD21" s="89"/>
      <c r="AE21" s="89"/>
      <c r="AF21" s="89"/>
      <c r="AG21" s="89">
        <v>7</v>
      </c>
      <c r="AH21" s="90">
        <v>38.15</v>
      </c>
      <c r="AI21" s="89">
        <v>94</v>
      </c>
      <c r="AJ21" s="89">
        <v>26</v>
      </c>
      <c r="AK21" s="60">
        <v>8</v>
      </c>
      <c r="AL21" s="193">
        <v>1.4768518518518519E-2</v>
      </c>
      <c r="AM21" s="60">
        <v>93</v>
      </c>
      <c r="AN21" s="60">
        <v>26</v>
      </c>
      <c r="AO21" s="174">
        <v>6</v>
      </c>
      <c r="AP21" s="223" t="s">
        <v>359</v>
      </c>
      <c r="AQ21" s="224">
        <v>95</v>
      </c>
      <c r="AR21" s="224">
        <v>29</v>
      </c>
      <c r="AS21" s="2">
        <f t="shared" si="0"/>
        <v>460</v>
      </c>
      <c r="AT21" s="121">
        <f>+AS21</f>
        <v>460</v>
      </c>
      <c r="AU21" s="174">
        <f t="shared" si="1"/>
        <v>126</v>
      </c>
      <c r="AV21" s="238">
        <f>+AU21</f>
        <v>126</v>
      </c>
      <c r="AW21" s="198">
        <v>4</v>
      </c>
    </row>
    <row r="22" spans="1:49" s="11" customFormat="1" ht="14.25" customHeight="1" x14ac:dyDescent="0.25">
      <c r="A22" s="159" t="s">
        <v>106</v>
      </c>
      <c r="B22" s="159" t="s">
        <v>107</v>
      </c>
      <c r="C22" s="160" t="s">
        <v>23</v>
      </c>
      <c r="D22" s="64" t="s">
        <v>71</v>
      </c>
      <c r="E22" s="135">
        <v>36</v>
      </c>
      <c r="F22" s="136">
        <v>3.8692129629629632E-2</v>
      </c>
      <c r="G22" s="137">
        <v>71</v>
      </c>
      <c r="H22" s="137">
        <v>25</v>
      </c>
      <c r="I22" s="138">
        <v>49</v>
      </c>
      <c r="J22" s="139">
        <v>3.9097222222222221E-2</v>
      </c>
      <c r="K22" s="138">
        <v>59</v>
      </c>
      <c r="L22" s="138">
        <v>25</v>
      </c>
      <c r="M22" s="240">
        <v>99</v>
      </c>
      <c r="N22" s="241">
        <v>59.46</v>
      </c>
      <c r="O22" s="242">
        <v>16</v>
      </c>
      <c r="P22" s="242">
        <v>19</v>
      </c>
      <c r="Q22" s="135">
        <v>42</v>
      </c>
      <c r="R22" s="136">
        <v>3.5509259259259261E-2</v>
      </c>
      <c r="S22" s="137">
        <v>70</v>
      </c>
      <c r="T22" s="137">
        <v>27</v>
      </c>
      <c r="U22" s="233">
        <v>115</v>
      </c>
      <c r="V22" s="233">
        <v>4.9699E-2</v>
      </c>
      <c r="W22" s="234">
        <v>15</v>
      </c>
      <c r="X22" s="233">
        <v>17</v>
      </c>
      <c r="Y22" s="233">
        <v>67</v>
      </c>
      <c r="Z22" s="233">
        <v>54.1</v>
      </c>
      <c r="AA22" s="233">
        <v>48</v>
      </c>
      <c r="AB22" s="233">
        <v>24</v>
      </c>
      <c r="AC22" s="42">
        <v>42</v>
      </c>
      <c r="AD22" s="42" t="s">
        <v>281</v>
      </c>
      <c r="AE22" s="42">
        <v>65</v>
      </c>
      <c r="AF22" s="42">
        <v>27</v>
      </c>
      <c r="AG22" s="21">
        <v>54</v>
      </c>
      <c r="AH22" s="125">
        <v>54.51</v>
      </c>
      <c r="AI22" s="21">
        <v>58</v>
      </c>
      <c r="AJ22" s="21">
        <v>27</v>
      </c>
      <c r="AK22" s="10">
        <v>37</v>
      </c>
      <c r="AL22" s="191">
        <v>1.9328703703703702E-2</v>
      </c>
      <c r="AM22" s="10">
        <v>68</v>
      </c>
      <c r="AN22" s="10">
        <v>28</v>
      </c>
      <c r="AO22" s="174">
        <v>39</v>
      </c>
      <c r="AP22" s="223" t="s">
        <v>384</v>
      </c>
      <c r="AQ22" s="224">
        <v>66</v>
      </c>
      <c r="AR22" s="224">
        <v>28</v>
      </c>
      <c r="AS22" s="2">
        <f t="shared" si="0"/>
        <v>536</v>
      </c>
      <c r="AT22" s="121">
        <f>+AS22-16-15-48</f>
        <v>457</v>
      </c>
      <c r="AU22" s="174">
        <f t="shared" si="1"/>
        <v>247</v>
      </c>
      <c r="AV22" s="221">
        <f>+AU22-19-17-24</f>
        <v>187</v>
      </c>
      <c r="AW22" s="35">
        <v>10</v>
      </c>
    </row>
    <row r="23" spans="1:49" s="11" customFormat="1" ht="14.25" customHeight="1" x14ac:dyDescent="0.25">
      <c r="A23" s="31" t="s">
        <v>88</v>
      </c>
      <c r="B23" s="31" t="s">
        <v>221</v>
      </c>
      <c r="C23" s="2" t="s">
        <v>331</v>
      </c>
      <c r="D23" s="15" t="s">
        <v>5</v>
      </c>
      <c r="E23" s="49"/>
      <c r="F23" s="49"/>
      <c r="G23" s="49"/>
      <c r="H23" s="49"/>
      <c r="I23" s="8"/>
      <c r="J23" s="8"/>
      <c r="K23" s="49"/>
      <c r="L23" s="49"/>
      <c r="M23" s="8"/>
      <c r="N23" s="8"/>
      <c r="O23" s="49"/>
      <c r="P23" s="49"/>
      <c r="Q23" s="8"/>
      <c r="R23" s="8"/>
      <c r="S23" s="8"/>
      <c r="T23" s="8"/>
      <c r="U23" s="8"/>
      <c r="V23" s="8"/>
      <c r="W23" s="8"/>
      <c r="X23" s="8"/>
      <c r="Y23" s="2">
        <v>19</v>
      </c>
      <c r="Z23" s="2">
        <v>40.32</v>
      </c>
      <c r="AA23" s="2">
        <v>83</v>
      </c>
      <c r="AB23" s="2">
        <v>28</v>
      </c>
      <c r="AC23" s="39">
        <v>12</v>
      </c>
      <c r="AD23" s="39" t="s">
        <v>263</v>
      </c>
      <c r="AE23" s="39">
        <v>89</v>
      </c>
      <c r="AF23" s="39">
        <v>29</v>
      </c>
      <c r="AG23" s="15">
        <v>14</v>
      </c>
      <c r="AH23" s="14">
        <v>40.26</v>
      </c>
      <c r="AI23" s="15">
        <v>88</v>
      </c>
      <c r="AJ23" s="15">
        <v>27</v>
      </c>
      <c r="AK23" s="2">
        <v>15</v>
      </c>
      <c r="AL23" s="185">
        <v>1.5625E-2</v>
      </c>
      <c r="AM23" s="2">
        <v>87</v>
      </c>
      <c r="AN23" s="2">
        <v>26</v>
      </c>
      <c r="AO23" s="174">
        <v>11</v>
      </c>
      <c r="AP23" s="223" t="s">
        <v>365</v>
      </c>
      <c r="AQ23" s="224">
        <v>90</v>
      </c>
      <c r="AR23" s="224">
        <v>27</v>
      </c>
      <c r="AS23" s="2">
        <f t="shared" si="0"/>
        <v>437</v>
      </c>
      <c r="AT23" s="121">
        <f t="shared" ref="AT23:AT54" si="2">+AS23</f>
        <v>437</v>
      </c>
      <c r="AU23" s="174">
        <f t="shared" si="1"/>
        <v>137</v>
      </c>
      <c r="AV23" s="238">
        <f t="shared" ref="AV23:AV54" si="3">+AU23</f>
        <v>137</v>
      </c>
      <c r="AW23" s="198">
        <v>6</v>
      </c>
    </row>
    <row r="24" spans="1:49" s="11" customFormat="1" ht="14.25" customHeight="1" x14ac:dyDescent="0.25">
      <c r="A24" s="163" t="s">
        <v>88</v>
      </c>
      <c r="B24" s="163" t="s">
        <v>89</v>
      </c>
      <c r="C24" s="164" t="s">
        <v>6</v>
      </c>
      <c r="D24" s="28" t="s">
        <v>21</v>
      </c>
      <c r="E24" s="84">
        <v>30</v>
      </c>
      <c r="F24" s="85">
        <v>3.6111111111111115E-2</v>
      </c>
      <c r="G24" s="86">
        <v>77</v>
      </c>
      <c r="H24" s="86">
        <v>29</v>
      </c>
      <c r="I24" s="87">
        <v>32</v>
      </c>
      <c r="J24" s="88">
        <v>3.4652777777777775E-2</v>
      </c>
      <c r="K24" s="87">
        <v>71</v>
      </c>
      <c r="L24" s="87">
        <v>29</v>
      </c>
      <c r="M24" s="93"/>
      <c r="N24" s="93"/>
      <c r="O24" s="92"/>
      <c r="P24" s="92"/>
      <c r="Q24" s="84">
        <v>24</v>
      </c>
      <c r="R24" s="85">
        <v>2.7974537037037034E-2</v>
      </c>
      <c r="S24" s="86">
        <v>78</v>
      </c>
      <c r="T24" s="86">
        <v>30</v>
      </c>
      <c r="U24" s="91"/>
      <c r="V24" s="91"/>
      <c r="W24" s="183"/>
      <c r="X24" s="91"/>
      <c r="Y24" s="60">
        <v>46</v>
      </c>
      <c r="Z24" s="60">
        <v>45.43</v>
      </c>
      <c r="AA24" s="60">
        <v>63</v>
      </c>
      <c r="AB24" s="60">
        <v>28</v>
      </c>
      <c r="AC24" s="42"/>
      <c r="AD24" s="42"/>
      <c r="AE24" s="42"/>
      <c r="AF24" s="42"/>
      <c r="AG24" s="21">
        <v>41</v>
      </c>
      <c r="AH24" s="125">
        <v>47.3</v>
      </c>
      <c r="AI24" s="21">
        <v>64</v>
      </c>
      <c r="AJ24" s="21">
        <v>28</v>
      </c>
      <c r="AK24" s="10">
        <v>30</v>
      </c>
      <c r="AL24" s="191">
        <v>1.8101851851851852E-2</v>
      </c>
      <c r="AM24" s="10">
        <v>73</v>
      </c>
      <c r="AN24" s="10">
        <v>28</v>
      </c>
      <c r="AO24" s="8"/>
      <c r="AP24" s="8"/>
      <c r="AQ24" s="8"/>
      <c r="AR24" s="8"/>
      <c r="AS24" s="2">
        <f t="shared" si="0"/>
        <v>426</v>
      </c>
      <c r="AT24" s="121">
        <f t="shared" si="2"/>
        <v>426</v>
      </c>
      <c r="AU24" s="174">
        <f t="shared" si="1"/>
        <v>172</v>
      </c>
      <c r="AV24" s="238">
        <f t="shared" si="3"/>
        <v>172</v>
      </c>
      <c r="AW24" s="236">
        <v>6</v>
      </c>
    </row>
    <row r="25" spans="1:49" s="11" customFormat="1" ht="14.25" customHeight="1" x14ac:dyDescent="0.25">
      <c r="A25" s="24" t="s">
        <v>82</v>
      </c>
      <c r="B25" s="24" t="s">
        <v>143</v>
      </c>
      <c r="C25" s="9" t="s">
        <v>11</v>
      </c>
      <c r="D25" s="102" t="s">
        <v>71</v>
      </c>
      <c r="E25" s="46">
        <v>26</v>
      </c>
      <c r="F25" s="53">
        <v>3.5405092592592592E-2</v>
      </c>
      <c r="G25" s="39">
        <v>79</v>
      </c>
      <c r="H25" s="39">
        <v>28</v>
      </c>
      <c r="I25" s="6">
        <v>33</v>
      </c>
      <c r="J25" s="7">
        <v>3.4895833333333334E-2</v>
      </c>
      <c r="K25" s="6">
        <v>70</v>
      </c>
      <c r="L25" s="6">
        <v>28</v>
      </c>
      <c r="M25" s="8"/>
      <c r="N25" s="8"/>
      <c r="O25" s="49"/>
      <c r="P25" s="49"/>
      <c r="Q25" s="46">
        <v>25</v>
      </c>
      <c r="R25" s="53">
        <v>2.8020833333333332E-2</v>
      </c>
      <c r="S25" s="39">
        <v>77</v>
      </c>
      <c r="T25" s="39">
        <v>30</v>
      </c>
      <c r="U25" s="2">
        <v>66</v>
      </c>
      <c r="V25" s="2">
        <v>4.4039000000000002E-2</v>
      </c>
      <c r="W25" s="2">
        <v>44</v>
      </c>
      <c r="X25" s="2">
        <v>25</v>
      </c>
      <c r="Y25" s="8"/>
      <c r="Z25" s="8"/>
      <c r="AA25" s="8"/>
      <c r="AB25" s="8"/>
      <c r="AC25" s="39">
        <v>25</v>
      </c>
      <c r="AD25" s="39" t="s">
        <v>273</v>
      </c>
      <c r="AE25" s="39">
        <v>77</v>
      </c>
      <c r="AF25" s="39">
        <v>29</v>
      </c>
      <c r="AG25" s="49"/>
      <c r="AH25" s="49"/>
      <c r="AI25" s="49"/>
      <c r="AJ25" s="49"/>
      <c r="AK25" s="2">
        <v>29</v>
      </c>
      <c r="AL25" s="185">
        <v>1.7615740740740741E-2</v>
      </c>
      <c r="AM25" s="2">
        <v>74</v>
      </c>
      <c r="AN25" s="2">
        <v>29</v>
      </c>
      <c r="AO25" s="8"/>
      <c r="AP25" s="8"/>
      <c r="AQ25" s="8"/>
      <c r="AR25" s="8"/>
      <c r="AS25" s="2">
        <f t="shared" si="0"/>
        <v>421</v>
      </c>
      <c r="AT25" s="121">
        <f t="shared" si="2"/>
        <v>421</v>
      </c>
      <c r="AU25" s="174">
        <f t="shared" si="1"/>
        <v>169</v>
      </c>
      <c r="AV25" s="238">
        <f t="shared" si="3"/>
        <v>169</v>
      </c>
      <c r="AW25" s="222">
        <v>6</v>
      </c>
    </row>
    <row r="26" spans="1:49" s="11" customFormat="1" ht="14.25" customHeight="1" x14ac:dyDescent="0.25">
      <c r="A26" s="163" t="s">
        <v>37</v>
      </c>
      <c r="B26" s="163" t="s">
        <v>65</v>
      </c>
      <c r="C26" s="164"/>
      <c r="D26" s="150" t="s">
        <v>5</v>
      </c>
      <c r="E26" s="84">
        <v>15</v>
      </c>
      <c r="F26" s="85">
        <v>3.1851851851851853E-2</v>
      </c>
      <c r="G26" s="86">
        <v>87</v>
      </c>
      <c r="H26" s="86">
        <v>25</v>
      </c>
      <c r="I26" s="87">
        <v>18</v>
      </c>
      <c r="J26" s="88">
        <v>3.1192129629629629E-2</v>
      </c>
      <c r="K26" s="87">
        <v>84</v>
      </c>
      <c r="L26" s="87">
        <v>26</v>
      </c>
      <c r="M26" s="93"/>
      <c r="N26" s="93"/>
      <c r="O26" s="92"/>
      <c r="P26" s="92"/>
      <c r="Q26" s="84">
        <v>15</v>
      </c>
      <c r="R26" s="85">
        <v>2.4143518518518519E-2</v>
      </c>
      <c r="S26" s="86">
        <v>86</v>
      </c>
      <c r="T26" s="86">
        <v>25</v>
      </c>
      <c r="U26" s="91"/>
      <c r="V26" s="91"/>
      <c r="W26" s="91"/>
      <c r="X26" s="91"/>
      <c r="Y26" s="60">
        <v>28</v>
      </c>
      <c r="Z26" s="60">
        <v>42.06</v>
      </c>
      <c r="AA26" s="60">
        <v>76</v>
      </c>
      <c r="AB26" s="60">
        <v>25</v>
      </c>
      <c r="AC26" s="86">
        <v>13</v>
      </c>
      <c r="AD26" s="86" t="s">
        <v>264</v>
      </c>
      <c r="AE26" s="86">
        <v>88</v>
      </c>
      <c r="AF26" s="86">
        <v>28</v>
      </c>
      <c r="AG26" s="86"/>
      <c r="AH26" s="86"/>
      <c r="AI26" s="86"/>
      <c r="AJ26" s="86"/>
      <c r="AK26" s="86"/>
      <c r="AL26" s="86"/>
      <c r="AM26" s="86"/>
      <c r="AN26" s="86"/>
      <c r="AO26" s="8"/>
      <c r="AP26" s="8"/>
      <c r="AQ26" s="8"/>
      <c r="AR26" s="8"/>
      <c r="AS26" s="2">
        <f t="shared" si="0"/>
        <v>421</v>
      </c>
      <c r="AT26" s="121">
        <f t="shared" si="2"/>
        <v>421</v>
      </c>
      <c r="AU26" s="174">
        <f t="shared" si="1"/>
        <v>129</v>
      </c>
      <c r="AV26" s="238">
        <f t="shared" si="3"/>
        <v>129</v>
      </c>
      <c r="AW26" s="222">
        <v>5</v>
      </c>
    </row>
    <row r="27" spans="1:49" s="11" customFormat="1" ht="14.25" customHeight="1" x14ac:dyDescent="0.25">
      <c r="A27" s="165" t="s">
        <v>91</v>
      </c>
      <c r="B27" s="165" t="s">
        <v>92</v>
      </c>
      <c r="C27" s="170" t="s">
        <v>93</v>
      </c>
      <c r="D27" s="62" t="s">
        <v>5</v>
      </c>
      <c r="E27" s="143"/>
      <c r="F27" s="143"/>
      <c r="G27" s="143"/>
      <c r="H27" s="143"/>
      <c r="I27" s="138">
        <v>37</v>
      </c>
      <c r="J27" s="139">
        <v>3.5694444444444445E-2</v>
      </c>
      <c r="K27" s="138">
        <v>67</v>
      </c>
      <c r="L27" s="138">
        <v>18</v>
      </c>
      <c r="M27" s="156">
        <v>71</v>
      </c>
      <c r="N27" s="141">
        <v>53.53</v>
      </c>
      <c r="O27" s="140">
        <v>37</v>
      </c>
      <c r="P27" s="140">
        <v>2</v>
      </c>
      <c r="Q27" s="145"/>
      <c r="R27" s="145"/>
      <c r="S27" s="145"/>
      <c r="T27" s="145"/>
      <c r="U27" s="120">
        <v>94</v>
      </c>
      <c r="V27" s="120">
        <v>4.6886999999999998E-2</v>
      </c>
      <c r="W27" s="120">
        <v>25</v>
      </c>
      <c r="X27" s="120">
        <v>2</v>
      </c>
      <c r="Y27" s="144"/>
      <c r="Z27" s="144"/>
      <c r="AA27" s="144"/>
      <c r="AB27" s="144"/>
      <c r="AC27" s="137">
        <v>30</v>
      </c>
      <c r="AD27" s="137" t="s">
        <v>276</v>
      </c>
      <c r="AE27" s="137">
        <v>73</v>
      </c>
      <c r="AF27" s="137">
        <v>23</v>
      </c>
      <c r="AG27" s="140">
        <v>44</v>
      </c>
      <c r="AH27" s="141">
        <v>47.52</v>
      </c>
      <c r="AI27" s="140">
        <v>62</v>
      </c>
      <c r="AJ27" s="140">
        <v>20</v>
      </c>
      <c r="AK27" s="120">
        <v>27</v>
      </c>
      <c r="AL27" s="192">
        <v>1.7291666666666667E-2</v>
      </c>
      <c r="AM27" s="120">
        <v>76</v>
      </c>
      <c r="AN27" s="120">
        <v>22</v>
      </c>
      <c r="AO27" s="174">
        <v>32</v>
      </c>
      <c r="AP27" s="223" t="s">
        <v>382</v>
      </c>
      <c r="AQ27" s="224">
        <v>72</v>
      </c>
      <c r="AR27" s="224">
        <v>19</v>
      </c>
      <c r="AS27" s="2">
        <f t="shared" si="0"/>
        <v>412</v>
      </c>
      <c r="AT27" s="121">
        <f t="shared" si="2"/>
        <v>412</v>
      </c>
      <c r="AU27" s="174">
        <f t="shared" si="1"/>
        <v>106</v>
      </c>
      <c r="AV27" s="238">
        <f t="shared" si="3"/>
        <v>106</v>
      </c>
      <c r="AW27" s="198">
        <v>7</v>
      </c>
    </row>
    <row r="28" spans="1:49" s="11" customFormat="1" ht="14.25" customHeight="1" x14ac:dyDescent="0.25">
      <c r="A28" s="32" t="s">
        <v>61</v>
      </c>
      <c r="B28" s="25" t="s">
        <v>138</v>
      </c>
      <c r="C28" s="12" t="s">
        <v>139</v>
      </c>
      <c r="D28" s="15" t="s">
        <v>140</v>
      </c>
      <c r="E28" s="47"/>
      <c r="F28" s="47"/>
      <c r="G28" s="47"/>
      <c r="H28" s="47"/>
      <c r="I28" s="45"/>
      <c r="J28" s="45"/>
      <c r="K28" s="47"/>
      <c r="L28" s="47"/>
      <c r="M28" s="13">
        <v>3</v>
      </c>
      <c r="N28" s="14">
        <v>40.369999999999997</v>
      </c>
      <c r="O28" s="15">
        <v>98</v>
      </c>
      <c r="P28" s="13">
        <v>30</v>
      </c>
      <c r="Q28" s="45"/>
      <c r="R28" s="45"/>
      <c r="S28" s="45"/>
      <c r="T28" s="45"/>
      <c r="U28" s="74"/>
      <c r="V28" s="74"/>
      <c r="W28" s="74"/>
      <c r="X28" s="74"/>
      <c r="Y28" s="2">
        <v>1</v>
      </c>
      <c r="Z28" s="2">
        <v>33.44</v>
      </c>
      <c r="AA28" s="2">
        <v>100</v>
      </c>
      <c r="AB28" s="2">
        <v>30</v>
      </c>
      <c r="AC28" s="39"/>
      <c r="AD28" s="39"/>
      <c r="AE28" s="39"/>
      <c r="AF28" s="39"/>
      <c r="AG28" s="39"/>
      <c r="AH28" s="39"/>
      <c r="AI28" s="39"/>
      <c r="AJ28" s="39"/>
      <c r="AK28" s="2">
        <v>1</v>
      </c>
      <c r="AL28" s="185">
        <v>1.3043981481481483E-2</v>
      </c>
      <c r="AM28" s="2">
        <v>100</v>
      </c>
      <c r="AN28" s="2">
        <v>30</v>
      </c>
      <c r="AO28" s="174">
        <v>1</v>
      </c>
      <c r="AP28" s="223" t="s">
        <v>354</v>
      </c>
      <c r="AQ28" s="224">
        <v>100</v>
      </c>
      <c r="AR28" s="224">
        <v>30</v>
      </c>
      <c r="AS28" s="2">
        <f t="shared" si="0"/>
        <v>398</v>
      </c>
      <c r="AT28" s="121">
        <f t="shared" si="2"/>
        <v>398</v>
      </c>
      <c r="AU28" s="174">
        <f t="shared" si="1"/>
        <v>120</v>
      </c>
      <c r="AV28" s="238">
        <f t="shared" si="3"/>
        <v>120</v>
      </c>
      <c r="AW28" s="198">
        <v>4</v>
      </c>
    </row>
    <row r="29" spans="1:49" s="11" customFormat="1" ht="14.25" customHeight="1" x14ac:dyDescent="0.25">
      <c r="A29" s="165" t="s">
        <v>103</v>
      </c>
      <c r="B29" s="165" t="s">
        <v>104</v>
      </c>
      <c r="C29" s="170"/>
      <c r="D29" s="62" t="s">
        <v>21</v>
      </c>
      <c r="E29" s="143"/>
      <c r="F29" s="143"/>
      <c r="G29" s="143"/>
      <c r="H29" s="143"/>
      <c r="I29" s="138">
        <v>47</v>
      </c>
      <c r="J29" s="139">
        <v>3.8460648148148147E-2</v>
      </c>
      <c r="K29" s="138">
        <v>61</v>
      </c>
      <c r="L29" s="138">
        <v>28</v>
      </c>
      <c r="M29" s="156">
        <v>88</v>
      </c>
      <c r="N29" s="141">
        <v>57.53</v>
      </c>
      <c r="O29" s="140">
        <v>23</v>
      </c>
      <c r="P29" s="140">
        <v>26</v>
      </c>
      <c r="Q29" s="144"/>
      <c r="R29" s="144"/>
      <c r="S29" s="144"/>
      <c r="T29" s="144"/>
      <c r="U29" s="157"/>
      <c r="V29" s="157"/>
      <c r="W29" s="157"/>
      <c r="X29" s="157"/>
      <c r="Y29" s="10">
        <v>64</v>
      </c>
      <c r="Z29" s="10">
        <v>52.13</v>
      </c>
      <c r="AA29" s="10">
        <v>50</v>
      </c>
      <c r="AB29" s="10">
        <v>26</v>
      </c>
      <c r="AC29" s="42">
        <v>43</v>
      </c>
      <c r="AD29" s="42" t="s">
        <v>282</v>
      </c>
      <c r="AE29" s="42">
        <v>64</v>
      </c>
      <c r="AF29" s="42">
        <v>28</v>
      </c>
      <c r="AG29" s="21">
        <v>59</v>
      </c>
      <c r="AH29" s="125">
        <v>57.29</v>
      </c>
      <c r="AI29" s="21">
        <v>56</v>
      </c>
      <c r="AJ29" s="21">
        <v>25</v>
      </c>
      <c r="AK29" s="10">
        <v>39</v>
      </c>
      <c r="AL29" s="191">
        <v>2.0104166666666666E-2</v>
      </c>
      <c r="AM29" s="10">
        <v>67</v>
      </c>
      <c r="AN29" s="10">
        <v>26</v>
      </c>
      <c r="AO29" s="174">
        <v>44</v>
      </c>
      <c r="AP29" s="223" t="s">
        <v>385</v>
      </c>
      <c r="AQ29" s="224">
        <v>64</v>
      </c>
      <c r="AR29" s="224">
        <v>28</v>
      </c>
      <c r="AS29" s="2">
        <f t="shared" si="0"/>
        <v>385</v>
      </c>
      <c r="AT29" s="121">
        <f t="shared" si="2"/>
        <v>385</v>
      </c>
      <c r="AU29" s="174">
        <f t="shared" si="1"/>
        <v>187</v>
      </c>
      <c r="AV29" s="238">
        <f t="shared" si="3"/>
        <v>187</v>
      </c>
      <c r="AW29" s="222">
        <v>7</v>
      </c>
    </row>
    <row r="30" spans="1:49" s="11" customFormat="1" ht="14.25" customHeight="1" x14ac:dyDescent="0.25">
      <c r="A30" s="32" t="s">
        <v>163</v>
      </c>
      <c r="B30" s="25" t="s">
        <v>164</v>
      </c>
      <c r="C30" s="12" t="s">
        <v>6</v>
      </c>
      <c r="D30" s="15" t="s">
        <v>220</v>
      </c>
      <c r="E30" s="47"/>
      <c r="F30" s="47"/>
      <c r="G30" s="47"/>
      <c r="H30" s="47"/>
      <c r="I30" s="45"/>
      <c r="J30" s="45"/>
      <c r="K30" s="47"/>
      <c r="L30" s="47"/>
      <c r="M30" s="13">
        <v>44</v>
      </c>
      <c r="N30" s="14">
        <v>49.39</v>
      </c>
      <c r="O30" s="15">
        <v>61</v>
      </c>
      <c r="P30" s="13">
        <v>13</v>
      </c>
      <c r="Q30" s="45"/>
      <c r="R30" s="45"/>
      <c r="S30" s="45"/>
      <c r="T30" s="45"/>
      <c r="U30" s="75"/>
      <c r="V30" s="75"/>
      <c r="W30" s="75"/>
      <c r="X30" s="75"/>
      <c r="Y30" s="45"/>
      <c r="Z30" s="45"/>
      <c r="AA30" s="45"/>
      <c r="AB30" s="45"/>
      <c r="AC30" s="39">
        <v>19</v>
      </c>
      <c r="AD30" s="39" t="s">
        <v>269</v>
      </c>
      <c r="AE30" s="39">
        <v>82</v>
      </c>
      <c r="AF30" s="39">
        <v>17</v>
      </c>
      <c r="AG30" s="21">
        <v>30</v>
      </c>
      <c r="AH30" s="125">
        <v>44.21</v>
      </c>
      <c r="AI30" s="21">
        <v>74</v>
      </c>
      <c r="AJ30" s="21">
        <v>17</v>
      </c>
      <c r="AK30" s="10">
        <v>20</v>
      </c>
      <c r="AL30" s="191">
        <v>1.6307870370370372E-2</v>
      </c>
      <c r="AM30" s="10">
        <v>82</v>
      </c>
      <c r="AN30" s="10">
        <v>23</v>
      </c>
      <c r="AO30" s="174">
        <v>20</v>
      </c>
      <c r="AP30" s="223" t="s">
        <v>372</v>
      </c>
      <c r="AQ30" s="224">
        <v>83</v>
      </c>
      <c r="AR30" s="224">
        <v>25</v>
      </c>
      <c r="AS30" s="2">
        <f t="shared" si="0"/>
        <v>382</v>
      </c>
      <c r="AT30" s="121">
        <f t="shared" si="2"/>
        <v>382</v>
      </c>
      <c r="AU30" s="174">
        <f t="shared" si="1"/>
        <v>95</v>
      </c>
      <c r="AV30" s="238">
        <f t="shared" si="3"/>
        <v>95</v>
      </c>
      <c r="AW30" s="198">
        <v>6</v>
      </c>
    </row>
    <row r="31" spans="1:49" s="11" customFormat="1" ht="14.25" customHeight="1" x14ac:dyDescent="0.25">
      <c r="A31" s="24" t="s">
        <v>66</v>
      </c>
      <c r="B31" s="24" t="s">
        <v>67</v>
      </c>
      <c r="C31" s="223" t="s">
        <v>367</v>
      </c>
      <c r="D31" s="102" t="s">
        <v>5</v>
      </c>
      <c r="E31" s="49"/>
      <c r="F31" s="49"/>
      <c r="G31" s="49"/>
      <c r="H31" s="49"/>
      <c r="I31" s="6">
        <v>19</v>
      </c>
      <c r="J31" s="7">
        <v>3.1226851851851853E-2</v>
      </c>
      <c r="K31" s="6">
        <v>83</v>
      </c>
      <c r="L31" s="6">
        <v>25</v>
      </c>
      <c r="M31" s="8"/>
      <c r="N31" s="8"/>
      <c r="O31" s="49"/>
      <c r="P31" s="49"/>
      <c r="Q31" s="8"/>
      <c r="R31" s="8"/>
      <c r="S31" s="8"/>
      <c r="T31" s="8"/>
      <c r="U31" s="75"/>
      <c r="V31" s="75"/>
      <c r="W31" s="75"/>
      <c r="X31" s="75"/>
      <c r="Y31" s="45"/>
      <c r="Z31" s="45"/>
      <c r="AA31" s="45"/>
      <c r="AB31" s="45"/>
      <c r="AC31" s="15"/>
      <c r="AD31" s="15"/>
      <c r="AE31" s="15"/>
      <c r="AF31" s="15"/>
      <c r="AG31" s="15">
        <v>17</v>
      </c>
      <c r="AH31" s="14">
        <v>41.24</v>
      </c>
      <c r="AI31" s="15">
        <v>85</v>
      </c>
      <c r="AJ31" s="15">
        <v>26</v>
      </c>
      <c r="AK31" s="2">
        <v>14</v>
      </c>
      <c r="AL31" s="185">
        <v>1.5578703703703704E-2</v>
      </c>
      <c r="AM31" s="2">
        <v>88</v>
      </c>
      <c r="AN31" s="2">
        <v>27</v>
      </c>
      <c r="AO31" s="174">
        <v>14</v>
      </c>
      <c r="AP31" s="223" t="s">
        <v>368</v>
      </c>
      <c r="AQ31" s="224">
        <v>88</v>
      </c>
      <c r="AR31" s="224">
        <v>26</v>
      </c>
      <c r="AS31" s="2">
        <f t="shared" si="0"/>
        <v>344</v>
      </c>
      <c r="AT31" s="121">
        <f t="shared" si="2"/>
        <v>344</v>
      </c>
      <c r="AU31" s="174">
        <f t="shared" si="1"/>
        <v>104</v>
      </c>
      <c r="AV31" s="238">
        <f t="shared" si="3"/>
        <v>104</v>
      </c>
      <c r="AW31" s="198">
        <v>4</v>
      </c>
    </row>
    <row r="32" spans="1:49" s="11" customFormat="1" ht="14.25" customHeight="1" x14ac:dyDescent="0.25">
      <c r="A32" s="31" t="s">
        <v>202</v>
      </c>
      <c r="B32" s="23" t="s">
        <v>158</v>
      </c>
      <c r="C32" s="1" t="s">
        <v>6</v>
      </c>
      <c r="D32" s="15" t="s">
        <v>220</v>
      </c>
      <c r="E32" s="46">
        <v>16</v>
      </c>
      <c r="F32" s="53">
        <v>3.1932870370370368E-2</v>
      </c>
      <c r="G32" s="39">
        <v>86</v>
      </c>
      <c r="H32" s="39">
        <v>24</v>
      </c>
      <c r="I32" s="8"/>
      <c r="J32" s="8"/>
      <c r="K32" s="49"/>
      <c r="L32" s="49"/>
      <c r="M32" s="13">
        <v>30</v>
      </c>
      <c r="N32" s="14">
        <v>46.35</v>
      </c>
      <c r="O32" s="15">
        <v>73</v>
      </c>
      <c r="P32" s="13">
        <v>18</v>
      </c>
      <c r="Q32" s="46">
        <v>19</v>
      </c>
      <c r="R32" s="53">
        <v>2.5405092592592594E-2</v>
      </c>
      <c r="S32" s="39">
        <v>83</v>
      </c>
      <c r="T32" s="39">
        <v>21</v>
      </c>
      <c r="U32" s="74"/>
      <c r="V32" s="74"/>
      <c r="W32" s="74"/>
      <c r="X32" s="74"/>
      <c r="Y32" s="8"/>
      <c r="Z32" s="8"/>
      <c r="AA32" s="8"/>
      <c r="AB32" s="8"/>
      <c r="AC32" s="39"/>
      <c r="AD32" s="39"/>
      <c r="AE32" s="39"/>
      <c r="AF32" s="39"/>
      <c r="AG32" s="39"/>
      <c r="AH32" s="39"/>
      <c r="AI32" s="39"/>
      <c r="AJ32" s="39"/>
      <c r="AK32" s="2">
        <v>13</v>
      </c>
      <c r="AL32" s="185">
        <v>1.5532407407407406E-2</v>
      </c>
      <c r="AM32" s="2">
        <v>89</v>
      </c>
      <c r="AN32" s="2">
        <v>28</v>
      </c>
      <c r="AO32" s="2"/>
      <c r="AP32" s="2"/>
      <c r="AQ32" s="2"/>
      <c r="AR32" s="2"/>
      <c r="AS32" s="2">
        <f t="shared" si="0"/>
        <v>331</v>
      </c>
      <c r="AT32" s="121">
        <f t="shared" si="2"/>
        <v>331</v>
      </c>
      <c r="AU32" s="174">
        <f t="shared" si="1"/>
        <v>91</v>
      </c>
      <c r="AV32" s="238">
        <f t="shared" si="3"/>
        <v>91</v>
      </c>
      <c r="AW32" s="198">
        <v>4</v>
      </c>
    </row>
    <row r="33" spans="1:49" s="11" customFormat="1" ht="14.25" customHeight="1" x14ac:dyDescent="0.25">
      <c r="A33" s="31" t="s">
        <v>154</v>
      </c>
      <c r="B33" s="31" t="s">
        <v>232</v>
      </c>
      <c r="C33" s="2"/>
      <c r="D33" s="15" t="s">
        <v>5</v>
      </c>
      <c r="E33" s="49"/>
      <c r="F33" s="49"/>
      <c r="G33" s="49"/>
      <c r="H33" s="49"/>
      <c r="I33" s="8"/>
      <c r="J33" s="8"/>
      <c r="K33" s="49"/>
      <c r="L33" s="49"/>
      <c r="M33" s="8"/>
      <c r="N33" s="8"/>
      <c r="O33" s="49"/>
      <c r="P33" s="49"/>
      <c r="Q33" s="8"/>
      <c r="R33" s="8"/>
      <c r="S33" s="8"/>
      <c r="T33" s="8"/>
      <c r="U33" s="8"/>
      <c r="V33" s="8"/>
      <c r="W33" s="8"/>
      <c r="X33" s="8"/>
      <c r="Y33" s="2">
        <v>29</v>
      </c>
      <c r="Z33" s="2">
        <v>42.07</v>
      </c>
      <c r="AA33" s="2">
        <v>75</v>
      </c>
      <c r="AB33" s="2">
        <v>23</v>
      </c>
      <c r="AC33" s="15"/>
      <c r="AD33" s="15"/>
      <c r="AE33" s="15"/>
      <c r="AF33" s="15"/>
      <c r="AG33" s="15">
        <v>19</v>
      </c>
      <c r="AH33" s="14">
        <v>41.36</v>
      </c>
      <c r="AI33" s="15">
        <v>83</v>
      </c>
      <c r="AJ33" s="15">
        <v>25</v>
      </c>
      <c r="AK33" s="2">
        <v>17</v>
      </c>
      <c r="AL33" s="185">
        <v>1.5925925925925927E-2</v>
      </c>
      <c r="AM33" s="2">
        <v>85</v>
      </c>
      <c r="AN33" s="2">
        <v>25</v>
      </c>
      <c r="AO33" s="174">
        <v>16</v>
      </c>
      <c r="AP33" s="223" t="s">
        <v>369</v>
      </c>
      <c r="AQ33" s="224">
        <v>87</v>
      </c>
      <c r="AR33" s="224">
        <v>25</v>
      </c>
      <c r="AS33" s="2">
        <f t="shared" si="0"/>
        <v>330</v>
      </c>
      <c r="AT33" s="121">
        <f t="shared" si="2"/>
        <v>330</v>
      </c>
      <c r="AU33" s="174">
        <f t="shared" si="1"/>
        <v>98</v>
      </c>
      <c r="AV33" s="238">
        <f t="shared" si="3"/>
        <v>98</v>
      </c>
      <c r="AW33" s="198">
        <v>4</v>
      </c>
    </row>
    <row r="34" spans="1:49" s="11" customFormat="1" ht="14.25" customHeight="1" x14ac:dyDescent="0.25">
      <c r="A34" s="76" t="s">
        <v>167</v>
      </c>
      <c r="B34" s="78" t="s">
        <v>168</v>
      </c>
      <c r="C34" s="80" t="s">
        <v>44</v>
      </c>
      <c r="D34" s="27" t="s">
        <v>220</v>
      </c>
      <c r="E34" s="142"/>
      <c r="F34" s="142"/>
      <c r="G34" s="142"/>
      <c r="H34" s="142"/>
      <c r="I34" s="101"/>
      <c r="J34" s="101"/>
      <c r="K34" s="142"/>
      <c r="L34" s="142"/>
      <c r="M34" s="153">
        <v>52</v>
      </c>
      <c r="N34" s="90">
        <v>51.36</v>
      </c>
      <c r="O34" s="89">
        <v>54</v>
      </c>
      <c r="P34" s="153">
        <v>11</v>
      </c>
      <c r="Q34" s="93"/>
      <c r="R34" s="93"/>
      <c r="S34" s="93"/>
      <c r="T34" s="93"/>
      <c r="U34" s="60">
        <v>58</v>
      </c>
      <c r="V34" s="60">
        <v>4.2963000000000001E-2</v>
      </c>
      <c r="W34" s="60">
        <v>50</v>
      </c>
      <c r="X34" s="60">
        <v>8</v>
      </c>
      <c r="Y34" s="60">
        <v>36</v>
      </c>
      <c r="Z34" s="60">
        <v>43.02</v>
      </c>
      <c r="AA34" s="60">
        <v>72</v>
      </c>
      <c r="AB34" s="60">
        <v>13</v>
      </c>
      <c r="AC34" s="86">
        <v>18</v>
      </c>
      <c r="AD34" s="86" t="s">
        <v>268</v>
      </c>
      <c r="AE34" s="86">
        <v>83</v>
      </c>
      <c r="AF34" s="86">
        <v>18</v>
      </c>
      <c r="AG34" s="89">
        <v>39</v>
      </c>
      <c r="AH34" s="90">
        <v>46.46</v>
      </c>
      <c r="AI34" s="89">
        <v>66</v>
      </c>
      <c r="AJ34" s="89">
        <v>12</v>
      </c>
      <c r="AK34" s="89"/>
      <c r="AL34" s="89"/>
      <c r="AM34" s="89"/>
      <c r="AN34" s="89"/>
      <c r="AO34" s="2"/>
      <c r="AP34" s="2"/>
      <c r="AQ34" s="2"/>
      <c r="AR34" s="2"/>
      <c r="AS34" s="2">
        <f t="shared" si="0"/>
        <v>325</v>
      </c>
      <c r="AT34" s="121">
        <f t="shared" si="2"/>
        <v>325</v>
      </c>
      <c r="AU34" s="174">
        <f t="shared" si="1"/>
        <v>62</v>
      </c>
      <c r="AV34" s="238">
        <f t="shared" si="3"/>
        <v>62</v>
      </c>
      <c r="AW34" s="198">
        <v>5</v>
      </c>
    </row>
    <row r="35" spans="1:49" s="11" customFormat="1" ht="14.25" customHeight="1" x14ac:dyDescent="0.25">
      <c r="A35" s="32" t="s">
        <v>52</v>
      </c>
      <c r="B35" s="25" t="s">
        <v>169</v>
      </c>
      <c r="C35" s="12" t="s">
        <v>178</v>
      </c>
      <c r="D35" s="15" t="s">
        <v>8</v>
      </c>
      <c r="E35" s="47"/>
      <c r="F35" s="47"/>
      <c r="G35" s="47"/>
      <c r="H35" s="47"/>
      <c r="I35" s="45"/>
      <c r="J35" s="45"/>
      <c r="K35" s="47"/>
      <c r="L35" s="47"/>
      <c r="M35" s="13">
        <v>93</v>
      </c>
      <c r="N35" s="14">
        <v>58.53</v>
      </c>
      <c r="O35" s="15">
        <v>19</v>
      </c>
      <c r="P35" s="15">
        <v>21</v>
      </c>
      <c r="Q35" s="45"/>
      <c r="R35" s="45"/>
      <c r="S35" s="45"/>
      <c r="T35" s="45"/>
      <c r="U35" s="2">
        <v>156</v>
      </c>
      <c r="V35" s="2">
        <v>5.4792E-2</v>
      </c>
      <c r="W35" s="2">
        <v>2</v>
      </c>
      <c r="X35" s="2">
        <v>13</v>
      </c>
      <c r="Y35" s="2">
        <v>63</v>
      </c>
      <c r="Z35" s="2">
        <v>51.45</v>
      </c>
      <c r="AA35" s="2">
        <v>51</v>
      </c>
      <c r="AB35" s="2">
        <v>25</v>
      </c>
      <c r="AC35" s="39">
        <v>44</v>
      </c>
      <c r="AD35" s="39" t="s">
        <v>283</v>
      </c>
      <c r="AE35" s="39">
        <v>63</v>
      </c>
      <c r="AF35" s="39">
        <v>26</v>
      </c>
      <c r="AG35" s="15">
        <v>57</v>
      </c>
      <c r="AH35" s="14">
        <v>56.09</v>
      </c>
      <c r="AI35" s="15">
        <v>57</v>
      </c>
      <c r="AJ35" s="15">
        <v>26</v>
      </c>
      <c r="AK35" s="2">
        <v>41</v>
      </c>
      <c r="AL35" s="185">
        <v>2.0277777777777777E-2</v>
      </c>
      <c r="AM35" s="2">
        <v>66</v>
      </c>
      <c r="AN35" s="2">
        <v>27</v>
      </c>
      <c r="AO35" s="174">
        <v>47</v>
      </c>
      <c r="AP35" s="223" t="s">
        <v>386</v>
      </c>
      <c r="AQ35" s="224">
        <v>62</v>
      </c>
      <c r="AR35" s="224">
        <v>26</v>
      </c>
      <c r="AS35" s="2">
        <f t="shared" si="0"/>
        <v>320</v>
      </c>
      <c r="AT35" s="121">
        <f t="shared" si="2"/>
        <v>320</v>
      </c>
      <c r="AU35" s="174">
        <f t="shared" si="1"/>
        <v>164</v>
      </c>
      <c r="AV35" s="238">
        <f t="shared" si="3"/>
        <v>164</v>
      </c>
      <c r="AW35" s="198">
        <v>7</v>
      </c>
    </row>
    <row r="36" spans="1:49" s="11" customFormat="1" ht="14.25" customHeight="1" x14ac:dyDescent="0.25">
      <c r="A36" s="165" t="s">
        <v>84</v>
      </c>
      <c r="B36" s="165" t="s">
        <v>85</v>
      </c>
      <c r="C36" s="170" t="s">
        <v>86</v>
      </c>
      <c r="D36" s="62" t="s">
        <v>5</v>
      </c>
      <c r="E36" s="143"/>
      <c r="F36" s="143"/>
      <c r="G36" s="143"/>
      <c r="H36" s="143"/>
      <c r="I36" s="138">
        <v>30</v>
      </c>
      <c r="J36" s="139">
        <v>3.4456018518518518E-2</v>
      </c>
      <c r="K36" s="138">
        <v>73</v>
      </c>
      <c r="L36" s="138">
        <v>20</v>
      </c>
      <c r="M36" s="156">
        <v>56</v>
      </c>
      <c r="N36" s="141">
        <v>52.29</v>
      </c>
      <c r="O36" s="140">
        <v>50</v>
      </c>
      <c r="P36" s="140">
        <v>9</v>
      </c>
      <c r="Q36" s="145"/>
      <c r="R36" s="145"/>
      <c r="S36" s="145"/>
      <c r="T36" s="145"/>
      <c r="U36" s="120">
        <v>82</v>
      </c>
      <c r="V36" s="120">
        <v>4.5579000000000001E-2</v>
      </c>
      <c r="W36" s="120">
        <v>33</v>
      </c>
      <c r="X36" s="120">
        <v>2</v>
      </c>
      <c r="Y36" s="10">
        <v>43</v>
      </c>
      <c r="Z36" s="10">
        <v>44.43</v>
      </c>
      <c r="AA36" s="10">
        <v>66</v>
      </c>
      <c r="AB36" s="10">
        <v>19</v>
      </c>
      <c r="AC36" s="42">
        <v>29</v>
      </c>
      <c r="AD36" s="42" t="s">
        <v>275</v>
      </c>
      <c r="AE36" s="42">
        <v>74</v>
      </c>
      <c r="AF36" s="42">
        <v>24</v>
      </c>
      <c r="AG36" s="42"/>
      <c r="AH36" s="42"/>
      <c r="AI36" s="42"/>
      <c r="AJ36" s="42"/>
      <c r="AK36" s="42"/>
      <c r="AL36" s="42"/>
      <c r="AM36" s="42"/>
      <c r="AN36" s="42"/>
      <c r="AO36" s="8"/>
      <c r="AP36" s="8"/>
      <c r="AQ36" s="8"/>
      <c r="AR36" s="8"/>
      <c r="AS36" s="2">
        <f t="shared" si="0"/>
        <v>296</v>
      </c>
      <c r="AT36" s="121">
        <f t="shared" si="2"/>
        <v>296</v>
      </c>
      <c r="AU36" s="174">
        <f t="shared" si="1"/>
        <v>74</v>
      </c>
      <c r="AV36" s="238">
        <f t="shared" si="3"/>
        <v>74</v>
      </c>
      <c r="AW36" s="198">
        <v>5</v>
      </c>
    </row>
    <row r="37" spans="1:49" s="11" customFormat="1" ht="14.25" customHeight="1" x14ac:dyDescent="0.25">
      <c r="A37" s="31" t="s">
        <v>191</v>
      </c>
      <c r="B37" s="23" t="s">
        <v>201</v>
      </c>
      <c r="C37" s="1"/>
      <c r="D37" s="15" t="s">
        <v>220</v>
      </c>
      <c r="E37" s="46">
        <v>3</v>
      </c>
      <c r="F37" s="53">
        <v>2.7268518518518515E-2</v>
      </c>
      <c r="G37" s="39">
        <v>98</v>
      </c>
      <c r="H37" s="39">
        <v>29</v>
      </c>
      <c r="I37" s="6">
        <v>2</v>
      </c>
      <c r="J37" s="7">
        <v>2.8113425925925927E-2</v>
      </c>
      <c r="K37" s="6">
        <v>99</v>
      </c>
      <c r="L37" s="6">
        <v>30</v>
      </c>
      <c r="M37" s="8"/>
      <c r="N37" s="8"/>
      <c r="O37" s="49"/>
      <c r="P37" s="49"/>
      <c r="Q37" s="45"/>
      <c r="R37" s="45"/>
      <c r="S37" s="45"/>
      <c r="T37" s="45"/>
      <c r="U37" s="74"/>
      <c r="V37" s="74"/>
      <c r="W37" s="74"/>
      <c r="X37" s="74"/>
      <c r="Y37" s="8"/>
      <c r="Z37" s="8"/>
      <c r="AA37" s="8"/>
      <c r="AB37" s="8"/>
      <c r="AC37" s="39"/>
      <c r="AD37" s="39"/>
      <c r="AE37" s="39"/>
      <c r="AF37" s="39"/>
      <c r="AG37" s="39"/>
      <c r="AH37" s="39"/>
      <c r="AI37" s="39"/>
      <c r="AJ37" s="39"/>
      <c r="AK37" s="2">
        <v>3</v>
      </c>
      <c r="AL37" s="185">
        <v>1.3483796296296298E-2</v>
      </c>
      <c r="AM37" s="2">
        <v>98</v>
      </c>
      <c r="AN37" s="2">
        <v>29</v>
      </c>
      <c r="AO37" s="8"/>
      <c r="AP37" s="8"/>
      <c r="AQ37" s="8"/>
      <c r="AR37" s="8"/>
      <c r="AS37" s="2">
        <f t="shared" si="0"/>
        <v>295</v>
      </c>
      <c r="AT37" s="121">
        <f t="shared" si="2"/>
        <v>295</v>
      </c>
      <c r="AU37" s="174">
        <f t="shared" si="1"/>
        <v>88</v>
      </c>
      <c r="AV37" s="238">
        <f t="shared" si="3"/>
        <v>88</v>
      </c>
      <c r="AW37" s="198">
        <v>3</v>
      </c>
    </row>
    <row r="38" spans="1:49" s="11" customFormat="1" ht="14.25" customHeight="1" x14ac:dyDescent="0.25">
      <c r="A38" s="76" t="s">
        <v>54</v>
      </c>
      <c r="B38" s="78" t="s">
        <v>165</v>
      </c>
      <c r="C38" s="80" t="s">
        <v>166</v>
      </c>
      <c r="D38" s="27" t="s">
        <v>21</v>
      </c>
      <c r="E38" s="142"/>
      <c r="F38" s="142"/>
      <c r="G38" s="142"/>
      <c r="H38" s="142"/>
      <c r="I38" s="101"/>
      <c r="J38" s="101"/>
      <c r="K38" s="142"/>
      <c r="L38" s="142"/>
      <c r="M38" s="153">
        <v>51</v>
      </c>
      <c r="N38" s="90">
        <v>51.28</v>
      </c>
      <c r="O38" s="89">
        <v>55</v>
      </c>
      <c r="P38" s="89">
        <v>39</v>
      </c>
      <c r="Q38" s="93"/>
      <c r="R38" s="93"/>
      <c r="S38" s="93"/>
      <c r="T38" s="93"/>
      <c r="U38" s="60">
        <v>85</v>
      </c>
      <c r="V38" s="60">
        <v>4.5636999999999997E-2</v>
      </c>
      <c r="W38" s="60">
        <v>30</v>
      </c>
      <c r="X38" s="60">
        <v>29</v>
      </c>
      <c r="Y38" s="10">
        <v>44</v>
      </c>
      <c r="Z38" s="10">
        <v>44.57</v>
      </c>
      <c r="AA38" s="10">
        <v>65</v>
      </c>
      <c r="AB38" s="10">
        <v>29</v>
      </c>
      <c r="AC38" s="42">
        <v>32</v>
      </c>
      <c r="AD38" s="42" t="s">
        <v>278</v>
      </c>
      <c r="AE38" s="42">
        <v>71</v>
      </c>
      <c r="AF38" s="42">
        <v>29</v>
      </c>
      <c r="AG38" s="21">
        <v>42</v>
      </c>
      <c r="AH38" s="125">
        <v>47.34</v>
      </c>
      <c r="AI38" s="21">
        <v>63</v>
      </c>
      <c r="AJ38" s="21">
        <v>27</v>
      </c>
      <c r="AK38" s="42"/>
      <c r="AL38" s="42"/>
      <c r="AM38" s="42"/>
      <c r="AN38" s="42"/>
      <c r="AO38" s="8"/>
      <c r="AP38" s="8"/>
      <c r="AQ38" s="8"/>
      <c r="AR38" s="8"/>
      <c r="AS38" s="2">
        <f t="shared" ref="AS38:AS69" si="4">+G38+K38+O38+S38+W38+AA38+AE38+AI38+AM38+AQ38</f>
        <v>284</v>
      </c>
      <c r="AT38" s="121">
        <f t="shared" si="2"/>
        <v>284</v>
      </c>
      <c r="AU38" s="174">
        <f t="shared" ref="AU38:AU69" si="5">+AF38+AB38+X38+T38+P38+L38+H38+AJ38+AN38+AR38</f>
        <v>153</v>
      </c>
      <c r="AV38" s="238">
        <f t="shared" si="3"/>
        <v>153</v>
      </c>
      <c r="AW38" s="237">
        <v>5</v>
      </c>
    </row>
    <row r="39" spans="1:49" s="11" customFormat="1" ht="14.25" customHeight="1" x14ac:dyDescent="0.25">
      <c r="A39" s="155" t="s">
        <v>229</v>
      </c>
      <c r="B39" s="155" t="s">
        <v>230</v>
      </c>
      <c r="C39" s="126" t="s">
        <v>231</v>
      </c>
      <c r="D39" s="58" t="s">
        <v>5</v>
      </c>
      <c r="E39" s="111"/>
      <c r="F39" s="111"/>
      <c r="G39" s="111"/>
      <c r="H39" s="111"/>
      <c r="I39" s="100"/>
      <c r="J39" s="100"/>
      <c r="K39" s="111"/>
      <c r="L39" s="111"/>
      <c r="M39" s="100"/>
      <c r="N39" s="100"/>
      <c r="O39" s="111"/>
      <c r="P39" s="111"/>
      <c r="Q39" s="100"/>
      <c r="R39" s="100"/>
      <c r="S39" s="100"/>
      <c r="T39" s="100"/>
      <c r="U39" s="126">
        <v>6</v>
      </c>
      <c r="V39" s="126">
        <v>3.2245000000000003E-2</v>
      </c>
      <c r="W39" s="126">
        <v>95</v>
      </c>
      <c r="X39" s="126">
        <v>28</v>
      </c>
      <c r="Y39" s="126">
        <v>25</v>
      </c>
      <c r="Z39" s="126">
        <v>41.39</v>
      </c>
      <c r="AA39" s="126">
        <v>78</v>
      </c>
      <c r="AB39" s="126">
        <v>26</v>
      </c>
      <c r="AC39" s="98">
        <v>1</v>
      </c>
      <c r="AD39" s="98" t="s">
        <v>313</v>
      </c>
      <c r="AE39" s="98">
        <v>100</v>
      </c>
      <c r="AF39" s="98">
        <v>30</v>
      </c>
      <c r="AG39" s="98"/>
      <c r="AH39" s="98"/>
      <c r="AI39" s="98"/>
      <c r="AJ39" s="98"/>
      <c r="AK39" s="98"/>
      <c r="AL39" s="98"/>
      <c r="AM39" s="98"/>
      <c r="AN39" s="98"/>
      <c r="AO39" s="8"/>
      <c r="AP39" s="8"/>
      <c r="AQ39" s="8"/>
      <c r="AR39" s="8"/>
      <c r="AS39" s="2">
        <f t="shared" si="4"/>
        <v>273</v>
      </c>
      <c r="AT39" s="121">
        <f t="shared" si="2"/>
        <v>273</v>
      </c>
      <c r="AU39" s="174">
        <f t="shared" si="5"/>
        <v>84</v>
      </c>
      <c r="AV39" s="238">
        <f t="shared" si="3"/>
        <v>84</v>
      </c>
      <c r="AW39" s="198">
        <v>3</v>
      </c>
    </row>
    <row r="40" spans="1:49" s="11" customFormat="1" ht="14.25" customHeight="1" x14ac:dyDescent="0.25">
      <c r="A40" s="32" t="s">
        <v>52</v>
      </c>
      <c r="B40" s="25" t="s">
        <v>149</v>
      </c>
      <c r="C40" s="12"/>
      <c r="D40" s="15" t="s">
        <v>5</v>
      </c>
      <c r="E40" s="47"/>
      <c r="F40" s="47"/>
      <c r="G40" s="47"/>
      <c r="H40" s="47"/>
      <c r="I40" s="45"/>
      <c r="J40" s="45"/>
      <c r="K40" s="47"/>
      <c r="L40" s="47"/>
      <c r="M40" s="13">
        <v>11</v>
      </c>
      <c r="N40" s="14">
        <v>42.59</v>
      </c>
      <c r="O40" s="15">
        <v>90</v>
      </c>
      <c r="P40" s="15">
        <v>28</v>
      </c>
      <c r="Q40" s="45"/>
      <c r="R40" s="45"/>
      <c r="S40" s="45"/>
      <c r="T40" s="45"/>
      <c r="U40" s="74"/>
      <c r="V40" s="74"/>
      <c r="W40" s="74"/>
      <c r="X40" s="74"/>
      <c r="Y40" s="2">
        <v>13</v>
      </c>
      <c r="Z40" s="2">
        <v>37.380000000000003</v>
      </c>
      <c r="AA40" s="2">
        <v>88</v>
      </c>
      <c r="AB40" s="2">
        <v>30</v>
      </c>
      <c r="AC40" s="15"/>
      <c r="AD40" s="15"/>
      <c r="AE40" s="15"/>
      <c r="AF40" s="15"/>
      <c r="AG40" s="15">
        <v>11</v>
      </c>
      <c r="AH40" s="14">
        <v>39.18</v>
      </c>
      <c r="AI40" s="15">
        <v>90</v>
      </c>
      <c r="AJ40" s="15">
        <v>28</v>
      </c>
      <c r="AK40" s="15"/>
      <c r="AL40" s="15"/>
      <c r="AM40" s="15"/>
      <c r="AN40" s="15"/>
      <c r="AO40" s="8"/>
      <c r="AP40" s="8"/>
      <c r="AQ40" s="8"/>
      <c r="AR40" s="8"/>
      <c r="AS40" s="2">
        <f t="shared" si="4"/>
        <v>268</v>
      </c>
      <c r="AT40" s="121">
        <f t="shared" si="2"/>
        <v>268</v>
      </c>
      <c r="AU40" s="174">
        <f t="shared" si="5"/>
        <v>86</v>
      </c>
      <c r="AV40" s="238">
        <f t="shared" si="3"/>
        <v>86</v>
      </c>
      <c r="AW40" s="198">
        <v>3</v>
      </c>
    </row>
    <row r="41" spans="1:49" s="11" customFormat="1" ht="14.25" customHeight="1" x14ac:dyDescent="0.25">
      <c r="A41" s="24" t="s">
        <v>97</v>
      </c>
      <c r="B41" s="24" t="s">
        <v>98</v>
      </c>
      <c r="C41" s="223" t="s">
        <v>6</v>
      </c>
      <c r="D41" s="15" t="s">
        <v>220</v>
      </c>
      <c r="E41" s="49"/>
      <c r="F41" s="49"/>
      <c r="G41" s="49"/>
      <c r="H41" s="49"/>
      <c r="I41" s="6">
        <v>42</v>
      </c>
      <c r="J41" s="7">
        <v>3.6898148148148145E-2</v>
      </c>
      <c r="K41" s="6">
        <v>63</v>
      </c>
      <c r="L41" s="6">
        <v>16</v>
      </c>
      <c r="M41" s="8"/>
      <c r="N41" s="8"/>
      <c r="O41" s="49"/>
      <c r="P41" s="49"/>
      <c r="Q41" s="45"/>
      <c r="R41" s="45"/>
      <c r="S41" s="45"/>
      <c r="T41" s="45"/>
      <c r="U41" s="75"/>
      <c r="V41" s="75"/>
      <c r="W41" s="75"/>
      <c r="X41" s="75"/>
      <c r="Y41" s="2">
        <v>50</v>
      </c>
      <c r="Z41" s="2">
        <v>46.47</v>
      </c>
      <c r="AA41" s="2">
        <v>59</v>
      </c>
      <c r="AB41" s="2">
        <v>9</v>
      </c>
      <c r="AC41" s="15"/>
      <c r="AD41" s="15"/>
      <c r="AE41" s="15"/>
      <c r="AF41" s="15"/>
      <c r="AG41" s="15"/>
      <c r="AH41" s="15"/>
      <c r="AI41" s="15"/>
      <c r="AJ41" s="15"/>
      <c r="AK41" s="2">
        <v>32</v>
      </c>
      <c r="AL41" s="185">
        <v>1.8356481481481481E-2</v>
      </c>
      <c r="AM41" s="2">
        <v>71</v>
      </c>
      <c r="AN41" s="2">
        <v>19</v>
      </c>
      <c r="AO41" s="174">
        <v>36</v>
      </c>
      <c r="AP41" s="223" t="s">
        <v>383</v>
      </c>
      <c r="AQ41" s="224">
        <v>68</v>
      </c>
      <c r="AR41" s="224">
        <v>16</v>
      </c>
      <c r="AS41" s="2">
        <f t="shared" si="4"/>
        <v>261</v>
      </c>
      <c r="AT41" s="121">
        <f t="shared" si="2"/>
        <v>261</v>
      </c>
      <c r="AU41" s="174">
        <f t="shared" si="5"/>
        <v>60</v>
      </c>
      <c r="AV41" s="238">
        <f t="shared" si="3"/>
        <v>60</v>
      </c>
      <c r="AW41" s="198">
        <v>4</v>
      </c>
    </row>
    <row r="42" spans="1:49" s="11" customFormat="1" ht="14.25" customHeight="1" x14ac:dyDescent="0.25">
      <c r="A42" s="31" t="s">
        <v>82</v>
      </c>
      <c r="B42" s="31" t="s">
        <v>222</v>
      </c>
      <c r="C42" s="2" t="s">
        <v>18</v>
      </c>
      <c r="D42" s="15" t="s">
        <v>8</v>
      </c>
      <c r="E42" s="49"/>
      <c r="F42" s="49"/>
      <c r="G42" s="49"/>
      <c r="H42" s="49"/>
      <c r="I42" s="8"/>
      <c r="J42" s="8"/>
      <c r="K42" s="49"/>
      <c r="L42" s="49"/>
      <c r="M42" s="8"/>
      <c r="N42" s="8"/>
      <c r="O42" s="49"/>
      <c r="P42" s="49"/>
      <c r="Q42" s="8"/>
      <c r="R42" s="8"/>
      <c r="S42" s="8"/>
      <c r="T42" s="8"/>
      <c r="U42" s="8"/>
      <c r="V42" s="8"/>
      <c r="W42" s="8"/>
      <c r="X42" s="8"/>
      <c r="Y42" s="2">
        <v>20</v>
      </c>
      <c r="Z42" s="2">
        <v>41</v>
      </c>
      <c r="AA42" s="2">
        <v>82</v>
      </c>
      <c r="AB42" s="2">
        <v>30</v>
      </c>
      <c r="AC42" s="39"/>
      <c r="AD42" s="39"/>
      <c r="AE42" s="39"/>
      <c r="AF42" s="39"/>
      <c r="AG42" s="21">
        <v>16</v>
      </c>
      <c r="AH42" s="125">
        <v>40.57</v>
      </c>
      <c r="AI42" s="21">
        <v>86</v>
      </c>
      <c r="AJ42" s="21">
        <v>30</v>
      </c>
      <c r="AK42" s="10">
        <v>16</v>
      </c>
      <c r="AL42" s="191">
        <v>1.577546296296296E-2</v>
      </c>
      <c r="AM42" s="10">
        <v>86</v>
      </c>
      <c r="AN42" s="10">
        <v>30</v>
      </c>
      <c r="AO42" s="8"/>
      <c r="AP42" s="8"/>
      <c r="AQ42" s="8"/>
      <c r="AR42" s="8"/>
      <c r="AS42" s="2">
        <f t="shared" si="4"/>
        <v>254</v>
      </c>
      <c r="AT42" s="121">
        <f t="shared" si="2"/>
        <v>254</v>
      </c>
      <c r="AU42" s="174">
        <f t="shared" si="5"/>
        <v>90</v>
      </c>
      <c r="AV42" s="238">
        <f t="shared" si="3"/>
        <v>90</v>
      </c>
      <c r="AW42" s="198">
        <v>3</v>
      </c>
    </row>
    <row r="43" spans="1:49" s="11" customFormat="1" ht="14.25" customHeight="1" x14ac:dyDescent="0.25">
      <c r="A43" s="31" t="s">
        <v>200</v>
      </c>
      <c r="B43" s="23" t="s">
        <v>183</v>
      </c>
      <c r="C43" s="1" t="s">
        <v>24</v>
      </c>
      <c r="D43" s="152" t="s">
        <v>10</v>
      </c>
      <c r="E43" s="46">
        <v>47</v>
      </c>
      <c r="F43" s="54">
        <v>4.7847222222222228E-2</v>
      </c>
      <c r="G43" s="39">
        <v>66</v>
      </c>
      <c r="H43" s="39">
        <v>30</v>
      </c>
      <c r="I43" s="8"/>
      <c r="J43" s="8"/>
      <c r="K43" s="49"/>
      <c r="L43" s="49"/>
      <c r="M43" s="13">
        <v>105</v>
      </c>
      <c r="N43" s="14">
        <v>60.41</v>
      </c>
      <c r="O43" s="15">
        <v>11</v>
      </c>
      <c r="P43" s="15">
        <v>29</v>
      </c>
      <c r="Q43" s="46">
        <v>52</v>
      </c>
      <c r="R43" s="53">
        <v>4.0868055555555553E-2</v>
      </c>
      <c r="S43" s="39">
        <v>66</v>
      </c>
      <c r="T43" s="39">
        <v>30</v>
      </c>
      <c r="U43" s="74"/>
      <c r="V43" s="74"/>
      <c r="W43" s="74"/>
      <c r="X43" s="74"/>
      <c r="Y43" s="2">
        <v>79</v>
      </c>
      <c r="Z43" s="2">
        <v>59.55</v>
      </c>
      <c r="AA43" s="2">
        <v>44</v>
      </c>
      <c r="AB43" s="2">
        <v>30</v>
      </c>
      <c r="AC43" s="49"/>
      <c r="AD43" s="49"/>
      <c r="AE43" s="49"/>
      <c r="AF43" s="49"/>
      <c r="AG43" s="49"/>
      <c r="AH43" s="49"/>
      <c r="AI43" s="49"/>
      <c r="AJ43" s="49"/>
      <c r="AK43" s="2">
        <v>48</v>
      </c>
      <c r="AL43" s="185">
        <v>2.238425925925926E-2</v>
      </c>
      <c r="AM43" s="2">
        <v>62</v>
      </c>
      <c r="AN43" s="2">
        <v>30</v>
      </c>
      <c r="AO43" s="8"/>
      <c r="AP43" s="8"/>
      <c r="AQ43" s="8"/>
      <c r="AR43" s="8"/>
      <c r="AS43" s="2">
        <f t="shared" si="4"/>
        <v>249</v>
      </c>
      <c r="AT43" s="121">
        <f t="shared" si="2"/>
        <v>249</v>
      </c>
      <c r="AU43" s="174">
        <f t="shared" si="5"/>
        <v>149</v>
      </c>
      <c r="AV43" s="238">
        <f t="shared" si="3"/>
        <v>149</v>
      </c>
      <c r="AW43" s="237">
        <v>5</v>
      </c>
    </row>
    <row r="44" spans="1:49" s="11" customFormat="1" ht="14.25" customHeight="1" x14ac:dyDescent="0.25">
      <c r="A44" s="169" t="s">
        <v>223</v>
      </c>
      <c r="B44" s="169" t="s">
        <v>224</v>
      </c>
      <c r="C44" s="120"/>
      <c r="D44" s="140" t="s">
        <v>220</v>
      </c>
      <c r="E44" s="143"/>
      <c r="F44" s="143"/>
      <c r="G44" s="143"/>
      <c r="H44" s="143"/>
      <c r="I44" s="144"/>
      <c r="J44" s="144"/>
      <c r="K44" s="143"/>
      <c r="L44" s="143"/>
      <c r="M44" s="144"/>
      <c r="N44" s="144"/>
      <c r="O44" s="143"/>
      <c r="P44" s="143"/>
      <c r="Q44" s="144"/>
      <c r="R44" s="144"/>
      <c r="S44" s="144"/>
      <c r="T44" s="144"/>
      <c r="U44" s="144"/>
      <c r="V44" s="144"/>
      <c r="W44" s="144"/>
      <c r="X44" s="144"/>
      <c r="Y44" s="120">
        <v>21</v>
      </c>
      <c r="Z44" s="120">
        <v>41.16</v>
      </c>
      <c r="AA44" s="120">
        <v>81</v>
      </c>
      <c r="AB44" s="120">
        <v>17</v>
      </c>
      <c r="AC44" s="137">
        <v>14</v>
      </c>
      <c r="AD44" s="137" t="s">
        <v>265</v>
      </c>
      <c r="AE44" s="137">
        <v>87</v>
      </c>
      <c r="AF44" s="137">
        <v>21</v>
      </c>
      <c r="AG44" s="140">
        <v>22</v>
      </c>
      <c r="AH44" s="141">
        <v>42.09</v>
      </c>
      <c r="AI44" s="140">
        <v>81</v>
      </c>
      <c r="AJ44" s="140">
        <v>20</v>
      </c>
      <c r="AK44" s="140"/>
      <c r="AL44" s="140"/>
      <c r="AM44" s="140"/>
      <c r="AN44" s="140"/>
      <c r="AO44" s="8"/>
      <c r="AP44" s="8"/>
      <c r="AQ44" s="8"/>
      <c r="AR44" s="8"/>
      <c r="AS44" s="2">
        <f t="shared" si="4"/>
        <v>249</v>
      </c>
      <c r="AT44" s="121">
        <f t="shared" si="2"/>
        <v>249</v>
      </c>
      <c r="AU44" s="174">
        <f t="shared" si="5"/>
        <v>58</v>
      </c>
      <c r="AV44" s="238">
        <f t="shared" si="3"/>
        <v>58</v>
      </c>
      <c r="AW44" s="198">
        <v>3</v>
      </c>
    </row>
    <row r="45" spans="1:49" s="11" customFormat="1" ht="14.25" customHeight="1" x14ac:dyDescent="0.25">
      <c r="A45" s="31" t="s">
        <v>189</v>
      </c>
      <c r="B45" s="23" t="s">
        <v>190</v>
      </c>
      <c r="C45" s="1" t="s">
        <v>12</v>
      </c>
      <c r="D45" s="152" t="s">
        <v>5</v>
      </c>
      <c r="E45" s="46">
        <v>13</v>
      </c>
      <c r="F45" s="53">
        <v>3.0405092592592591E-2</v>
      </c>
      <c r="G45" s="39">
        <v>89</v>
      </c>
      <c r="H45" s="39">
        <v>27</v>
      </c>
      <c r="I45" s="8"/>
      <c r="J45" s="8"/>
      <c r="K45" s="49"/>
      <c r="L45" s="49"/>
      <c r="M45" s="8"/>
      <c r="N45" s="8"/>
      <c r="O45" s="49"/>
      <c r="P45" s="49"/>
      <c r="Q45" s="46">
        <v>23</v>
      </c>
      <c r="R45" s="53">
        <v>2.6689814814814816E-2</v>
      </c>
      <c r="S45" s="39">
        <v>79</v>
      </c>
      <c r="T45" s="39">
        <v>22</v>
      </c>
      <c r="U45" s="2">
        <v>22</v>
      </c>
      <c r="V45" s="2">
        <v>3.7117999999999998E-2</v>
      </c>
      <c r="W45" s="2">
        <v>79</v>
      </c>
      <c r="X45" s="2">
        <v>21</v>
      </c>
      <c r="Y45" s="8"/>
      <c r="Z45" s="8"/>
      <c r="AA45" s="8"/>
      <c r="AB45" s="8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8"/>
      <c r="AP45" s="8"/>
      <c r="AQ45" s="8"/>
      <c r="AR45" s="8"/>
      <c r="AS45" s="2">
        <f t="shared" si="4"/>
        <v>247</v>
      </c>
      <c r="AT45" s="121">
        <f t="shared" si="2"/>
        <v>247</v>
      </c>
      <c r="AU45" s="174">
        <f t="shared" si="5"/>
        <v>70</v>
      </c>
      <c r="AV45" s="238">
        <f t="shared" si="3"/>
        <v>70</v>
      </c>
      <c r="AW45" s="198">
        <v>3</v>
      </c>
    </row>
    <row r="46" spans="1:49" s="11" customFormat="1" ht="14.25" customHeight="1" x14ac:dyDescent="0.25">
      <c r="A46" s="166" t="s">
        <v>196</v>
      </c>
      <c r="B46" s="162" t="s">
        <v>197</v>
      </c>
      <c r="C46" s="168" t="s">
        <v>20</v>
      </c>
      <c r="D46" s="63" t="s">
        <v>8</v>
      </c>
      <c r="E46" s="84">
        <v>21</v>
      </c>
      <c r="F46" s="85">
        <v>3.3159722222222222E-2</v>
      </c>
      <c r="G46" s="86">
        <v>83</v>
      </c>
      <c r="H46" s="86">
        <v>30</v>
      </c>
      <c r="I46" s="93"/>
      <c r="J46" s="93"/>
      <c r="K46" s="92"/>
      <c r="L46" s="92"/>
      <c r="M46" s="93"/>
      <c r="N46" s="93"/>
      <c r="O46" s="92"/>
      <c r="P46" s="92"/>
      <c r="Q46" s="101"/>
      <c r="R46" s="101"/>
      <c r="S46" s="101"/>
      <c r="T46" s="101"/>
      <c r="U46" s="60">
        <v>35</v>
      </c>
      <c r="V46" s="60">
        <v>3.9549000000000001E-2</v>
      </c>
      <c r="W46" s="60">
        <v>69</v>
      </c>
      <c r="X46" s="60">
        <v>28</v>
      </c>
      <c r="Y46" s="83"/>
      <c r="Z46" s="83"/>
      <c r="AA46" s="83"/>
      <c r="AB46" s="83"/>
      <c r="AC46" s="42"/>
      <c r="AD46" s="42"/>
      <c r="AE46" s="42"/>
      <c r="AF46" s="42"/>
      <c r="AG46" s="21">
        <v>33</v>
      </c>
      <c r="AH46" s="125">
        <v>44.45</v>
      </c>
      <c r="AI46" s="21">
        <v>72</v>
      </c>
      <c r="AJ46" s="21">
        <v>28</v>
      </c>
      <c r="AK46" s="124"/>
      <c r="AL46" s="124"/>
      <c r="AM46" s="124"/>
      <c r="AN46" s="124"/>
      <c r="AO46" s="8"/>
      <c r="AP46" s="8"/>
      <c r="AQ46" s="8"/>
      <c r="AR46" s="8"/>
      <c r="AS46" s="2">
        <f t="shared" si="4"/>
        <v>224</v>
      </c>
      <c r="AT46" s="121">
        <f t="shared" si="2"/>
        <v>224</v>
      </c>
      <c r="AU46" s="174">
        <f t="shared" si="5"/>
        <v>86</v>
      </c>
      <c r="AV46" s="238">
        <f t="shared" si="3"/>
        <v>86</v>
      </c>
      <c r="AW46" s="198">
        <v>3</v>
      </c>
    </row>
    <row r="47" spans="1:49" s="11" customFormat="1" ht="14.25" customHeight="1" x14ac:dyDescent="0.25">
      <c r="A47" s="81" t="s">
        <v>230</v>
      </c>
      <c r="B47" s="81" t="s">
        <v>325</v>
      </c>
      <c r="C47" s="81" t="s">
        <v>326</v>
      </c>
      <c r="D47" s="180" t="s">
        <v>5</v>
      </c>
      <c r="E47" s="98"/>
      <c r="F47" s="99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21"/>
      <c r="Z47" s="21"/>
      <c r="AA47" s="21"/>
      <c r="AB47" s="21"/>
      <c r="AC47" s="21"/>
      <c r="AD47" s="21"/>
      <c r="AE47" s="21"/>
      <c r="AF47" s="21"/>
      <c r="AG47" s="21">
        <v>37</v>
      </c>
      <c r="AH47" s="125">
        <v>46.05</v>
      </c>
      <c r="AI47" s="21">
        <v>68</v>
      </c>
      <c r="AJ47" s="21">
        <v>21</v>
      </c>
      <c r="AK47" s="10">
        <v>28</v>
      </c>
      <c r="AL47" s="191">
        <v>1.7372685185185185E-2</v>
      </c>
      <c r="AM47" s="10">
        <v>75</v>
      </c>
      <c r="AN47" s="10">
        <v>21</v>
      </c>
      <c r="AO47" s="174">
        <v>26</v>
      </c>
      <c r="AP47" s="223" t="s">
        <v>376</v>
      </c>
      <c r="AQ47" s="224">
        <v>78</v>
      </c>
      <c r="AR47" s="224">
        <v>22</v>
      </c>
      <c r="AS47" s="2">
        <f t="shared" si="4"/>
        <v>221</v>
      </c>
      <c r="AT47" s="121">
        <f t="shared" si="2"/>
        <v>221</v>
      </c>
      <c r="AU47" s="174">
        <f t="shared" si="5"/>
        <v>64</v>
      </c>
      <c r="AV47" s="238">
        <f t="shared" si="3"/>
        <v>64</v>
      </c>
      <c r="AW47" s="198">
        <v>3</v>
      </c>
    </row>
    <row r="48" spans="1:49" s="11" customFormat="1" ht="14.25" customHeight="1" x14ac:dyDescent="0.25">
      <c r="A48" s="24" t="s">
        <v>79</v>
      </c>
      <c r="B48" s="24" t="s">
        <v>80</v>
      </c>
      <c r="C48" s="9" t="s">
        <v>81</v>
      </c>
      <c r="D48" s="15" t="s">
        <v>220</v>
      </c>
      <c r="E48" s="49"/>
      <c r="F48" s="49"/>
      <c r="G48" s="49"/>
      <c r="H48" s="49"/>
      <c r="I48" s="6">
        <v>27</v>
      </c>
      <c r="J48" s="7">
        <v>3.4236111111111113E-2</v>
      </c>
      <c r="K48" s="6">
        <v>76</v>
      </c>
      <c r="L48" s="6">
        <v>19</v>
      </c>
      <c r="M48" s="8"/>
      <c r="N48" s="8"/>
      <c r="O48" s="49"/>
      <c r="P48" s="49"/>
      <c r="Q48" s="45"/>
      <c r="R48" s="45"/>
      <c r="S48" s="45"/>
      <c r="T48" s="45"/>
      <c r="U48" s="75"/>
      <c r="V48" s="75"/>
      <c r="W48" s="75"/>
      <c r="X48" s="75"/>
      <c r="Y48" s="2">
        <v>49</v>
      </c>
      <c r="Z48" s="2">
        <v>46.27</v>
      </c>
      <c r="AA48" s="2">
        <v>60</v>
      </c>
      <c r="AB48" s="2">
        <v>10</v>
      </c>
      <c r="AC48" s="39">
        <v>31</v>
      </c>
      <c r="AD48" s="39" t="s">
        <v>277</v>
      </c>
      <c r="AE48" s="39">
        <v>72</v>
      </c>
      <c r="AF48" s="39">
        <v>14</v>
      </c>
      <c r="AG48" s="39"/>
      <c r="AH48" s="39"/>
      <c r="AI48" s="39"/>
      <c r="AJ48" s="39"/>
      <c r="AK48" s="39"/>
      <c r="AL48" s="39"/>
      <c r="AM48" s="39"/>
      <c r="AN48" s="39"/>
      <c r="AO48" s="8"/>
      <c r="AP48" s="8"/>
      <c r="AQ48" s="8"/>
      <c r="AR48" s="8"/>
      <c r="AS48" s="2">
        <f t="shared" si="4"/>
        <v>208</v>
      </c>
      <c r="AT48" s="121">
        <f t="shared" si="2"/>
        <v>208</v>
      </c>
      <c r="AU48" s="174">
        <f t="shared" si="5"/>
        <v>43</v>
      </c>
      <c r="AV48" s="238">
        <f t="shared" si="3"/>
        <v>43</v>
      </c>
      <c r="AW48" s="198">
        <v>3</v>
      </c>
    </row>
    <row r="49" spans="1:49" s="11" customFormat="1" ht="14.25" customHeight="1" x14ac:dyDescent="0.25">
      <c r="A49" s="76" t="s">
        <v>87</v>
      </c>
      <c r="B49" s="78" t="s">
        <v>173</v>
      </c>
      <c r="C49" s="80"/>
      <c r="D49" s="27" t="s">
        <v>21</v>
      </c>
      <c r="E49" s="142"/>
      <c r="F49" s="142"/>
      <c r="G49" s="142"/>
      <c r="H49" s="142"/>
      <c r="I49" s="101"/>
      <c r="J49" s="101"/>
      <c r="K49" s="142"/>
      <c r="L49" s="142"/>
      <c r="M49" s="153">
        <v>80</v>
      </c>
      <c r="N49" s="90">
        <v>56.22</v>
      </c>
      <c r="O49" s="89">
        <v>29</v>
      </c>
      <c r="P49" s="89">
        <v>28</v>
      </c>
      <c r="Q49" s="93"/>
      <c r="R49" s="93"/>
      <c r="S49" s="93"/>
      <c r="T49" s="93"/>
      <c r="U49" s="91"/>
      <c r="V49" s="91"/>
      <c r="W49" s="91"/>
      <c r="X49" s="91"/>
      <c r="Y49" s="10">
        <v>60</v>
      </c>
      <c r="Z49" s="10">
        <v>50.11</v>
      </c>
      <c r="AA49" s="10">
        <v>53</v>
      </c>
      <c r="AB49" s="10">
        <v>27</v>
      </c>
      <c r="AC49" s="42"/>
      <c r="AD49" s="42"/>
      <c r="AE49" s="42"/>
      <c r="AF49" s="42"/>
      <c r="AG49" s="21">
        <v>51</v>
      </c>
      <c r="AH49" s="125">
        <v>49.26</v>
      </c>
      <c r="AI49" s="21">
        <v>60</v>
      </c>
      <c r="AJ49" s="21">
        <v>26</v>
      </c>
      <c r="AK49" s="10">
        <v>45</v>
      </c>
      <c r="AL49" s="191">
        <v>2.1759259259259259E-2</v>
      </c>
      <c r="AM49" s="10">
        <v>63</v>
      </c>
      <c r="AN49" s="10">
        <v>23</v>
      </c>
      <c r="AO49" s="8"/>
      <c r="AP49" s="8"/>
      <c r="AQ49" s="8"/>
      <c r="AR49" s="8"/>
      <c r="AS49" s="2">
        <f t="shared" si="4"/>
        <v>205</v>
      </c>
      <c r="AT49" s="121">
        <f t="shared" si="2"/>
        <v>205</v>
      </c>
      <c r="AU49" s="174">
        <f t="shared" si="5"/>
        <v>104</v>
      </c>
      <c r="AV49" s="238">
        <f t="shared" si="3"/>
        <v>104</v>
      </c>
      <c r="AW49" s="198">
        <v>4</v>
      </c>
    </row>
    <row r="50" spans="1:49" s="11" customFormat="1" ht="14.25" customHeight="1" x14ac:dyDescent="0.25">
      <c r="A50" s="2" t="s">
        <v>33</v>
      </c>
      <c r="B50" s="1" t="s">
        <v>207</v>
      </c>
      <c r="C50" s="1" t="s">
        <v>205</v>
      </c>
      <c r="D50" s="20" t="s">
        <v>220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46">
        <v>1</v>
      </c>
      <c r="R50" s="53">
        <v>2.071759259259259E-2</v>
      </c>
      <c r="S50" s="39">
        <v>100</v>
      </c>
      <c r="T50" s="39">
        <v>30</v>
      </c>
      <c r="U50" s="74"/>
      <c r="V50" s="74"/>
      <c r="W50" s="74"/>
      <c r="X50" s="74"/>
      <c r="Y50" s="10">
        <v>3</v>
      </c>
      <c r="Z50" s="10">
        <v>34.08</v>
      </c>
      <c r="AA50" s="10">
        <v>98</v>
      </c>
      <c r="AB50" s="10">
        <v>29</v>
      </c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8"/>
      <c r="AP50" s="8"/>
      <c r="AQ50" s="8"/>
      <c r="AR50" s="8"/>
      <c r="AS50" s="2">
        <f t="shared" si="4"/>
        <v>198</v>
      </c>
      <c r="AT50" s="121">
        <f t="shared" si="2"/>
        <v>198</v>
      </c>
      <c r="AU50" s="174">
        <f t="shared" si="5"/>
        <v>59</v>
      </c>
      <c r="AV50" s="238">
        <f t="shared" si="3"/>
        <v>59</v>
      </c>
      <c r="AW50" s="198">
        <v>2</v>
      </c>
    </row>
    <row r="51" spans="1:49" s="11" customFormat="1" ht="14.25" customHeight="1" x14ac:dyDescent="0.25">
      <c r="A51" s="24" t="s">
        <v>108</v>
      </c>
      <c r="B51" s="24" t="s">
        <v>109</v>
      </c>
      <c r="C51" s="9" t="s">
        <v>93</v>
      </c>
      <c r="D51" s="22" t="s">
        <v>21</v>
      </c>
      <c r="E51" s="49"/>
      <c r="F51" s="49"/>
      <c r="G51" s="49"/>
      <c r="H51" s="49"/>
      <c r="I51" s="6">
        <v>52</v>
      </c>
      <c r="J51" s="7">
        <v>3.9907407407407412E-2</v>
      </c>
      <c r="K51" s="6">
        <v>56</v>
      </c>
      <c r="L51" s="6">
        <v>26</v>
      </c>
      <c r="M51" s="13">
        <v>91</v>
      </c>
      <c r="N51" s="14">
        <v>58.34</v>
      </c>
      <c r="O51" s="15">
        <v>21</v>
      </c>
      <c r="P51" s="15">
        <v>24</v>
      </c>
      <c r="Q51" s="46">
        <v>40</v>
      </c>
      <c r="R51" s="53">
        <v>3.4212962962962966E-2</v>
      </c>
      <c r="S51" s="39">
        <v>71</v>
      </c>
      <c r="T51" s="39">
        <v>27</v>
      </c>
      <c r="U51" s="74"/>
      <c r="V51" s="74"/>
      <c r="W51" s="74"/>
      <c r="X51" s="74"/>
      <c r="Y51" s="10">
        <v>65</v>
      </c>
      <c r="Z51" s="10">
        <v>52.39</v>
      </c>
      <c r="AA51" s="10">
        <v>49</v>
      </c>
      <c r="AB51" s="10">
        <v>25</v>
      </c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8"/>
      <c r="AP51" s="8"/>
      <c r="AQ51" s="8"/>
      <c r="AR51" s="8"/>
      <c r="AS51" s="2">
        <f t="shared" si="4"/>
        <v>197</v>
      </c>
      <c r="AT51" s="121">
        <f t="shared" si="2"/>
        <v>197</v>
      </c>
      <c r="AU51" s="174">
        <f t="shared" si="5"/>
        <v>102</v>
      </c>
      <c r="AV51" s="238">
        <f t="shared" si="3"/>
        <v>102</v>
      </c>
      <c r="AW51" s="237">
        <v>4</v>
      </c>
    </row>
    <row r="52" spans="1:49" s="11" customFormat="1" ht="14.25" customHeight="1" x14ac:dyDescent="0.25">
      <c r="A52" s="31" t="s">
        <v>218</v>
      </c>
      <c r="B52" s="31" t="s">
        <v>219</v>
      </c>
      <c r="C52" s="2" t="s">
        <v>17</v>
      </c>
      <c r="D52" s="20" t="s">
        <v>220</v>
      </c>
      <c r="E52" s="111"/>
      <c r="F52" s="111"/>
      <c r="G52" s="111"/>
      <c r="H52" s="111"/>
      <c r="I52" s="100"/>
      <c r="J52" s="100"/>
      <c r="K52" s="111"/>
      <c r="L52" s="111"/>
      <c r="M52" s="100"/>
      <c r="N52" s="100"/>
      <c r="O52" s="111"/>
      <c r="P52" s="111"/>
      <c r="Q52" s="100"/>
      <c r="R52" s="100"/>
      <c r="S52" s="100"/>
      <c r="T52" s="100"/>
      <c r="U52" s="126">
        <v>3</v>
      </c>
      <c r="V52" s="126">
        <v>3.1227000000000001E-2</v>
      </c>
      <c r="W52" s="126">
        <v>98</v>
      </c>
      <c r="X52" s="126">
        <v>29</v>
      </c>
      <c r="Y52" s="10">
        <v>2</v>
      </c>
      <c r="Z52" s="10">
        <v>34</v>
      </c>
      <c r="AA52" s="10">
        <v>99</v>
      </c>
      <c r="AB52" s="10">
        <v>30</v>
      </c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8"/>
      <c r="AP52" s="8"/>
      <c r="AQ52" s="8"/>
      <c r="AR52" s="8"/>
      <c r="AS52" s="2">
        <f t="shared" si="4"/>
        <v>197</v>
      </c>
      <c r="AT52" s="121">
        <f t="shared" si="2"/>
        <v>197</v>
      </c>
      <c r="AU52" s="174">
        <f t="shared" si="5"/>
        <v>59</v>
      </c>
      <c r="AV52" s="238">
        <f t="shared" si="3"/>
        <v>59</v>
      </c>
      <c r="AW52" s="198">
        <v>2</v>
      </c>
    </row>
    <row r="53" spans="1:49" s="11" customFormat="1" ht="14.25" customHeight="1" x14ac:dyDescent="0.25">
      <c r="A53" s="155" t="s">
        <v>295</v>
      </c>
      <c r="B53" s="155" t="s">
        <v>129</v>
      </c>
      <c r="C53" s="126" t="s">
        <v>296</v>
      </c>
      <c r="D53" s="58" t="s">
        <v>5</v>
      </c>
      <c r="E53" s="96"/>
      <c r="F53" s="96"/>
      <c r="G53" s="96"/>
      <c r="H53" s="96"/>
      <c r="I53" s="126"/>
      <c r="J53" s="126"/>
      <c r="K53" s="96"/>
      <c r="L53" s="96"/>
      <c r="M53" s="126"/>
      <c r="N53" s="126"/>
      <c r="O53" s="96"/>
      <c r="P53" s="96"/>
      <c r="Q53" s="126"/>
      <c r="R53" s="126"/>
      <c r="S53" s="126"/>
      <c r="T53" s="126"/>
      <c r="U53" s="126">
        <v>1</v>
      </c>
      <c r="V53" s="126">
        <v>2.9873E-2</v>
      </c>
      <c r="W53" s="126">
        <v>100</v>
      </c>
      <c r="X53" s="126">
        <v>30</v>
      </c>
      <c r="Y53" s="126"/>
      <c r="Z53" s="126"/>
      <c r="AA53" s="126"/>
      <c r="AB53" s="126"/>
      <c r="AC53" s="96"/>
      <c r="AD53" s="96"/>
      <c r="AE53" s="96"/>
      <c r="AF53" s="96"/>
      <c r="AG53" s="98">
        <v>6</v>
      </c>
      <c r="AH53" s="99">
        <v>37.03</v>
      </c>
      <c r="AI53" s="98">
        <v>95</v>
      </c>
      <c r="AJ53" s="98">
        <v>30</v>
      </c>
      <c r="AK53" s="98"/>
      <c r="AL53" s="98"/>
      <c r="AM53" s="98"/>
      <c r="AN53" s="98"/>
      <c r="AO53" s="8"/>
      <c r="AP53" s="8"/>
      <c r="AQ53" s="8"/>
      <c r="AR53" s="8"/>
      <c r="AS53" s="2">
        <f t="shared" si="4"/>
        <v>195</v>
      </c>
      <c r="AT53" s="121">
        <f t="shared" si="2"/>
        <v>195</v>
      </c>
      <c r="AU53" s="174">
        <f t="shared" si="5"/>
        <v>60</v>
      </c>
      <c r="AV53" s="238">
        <f t="shared" si="3"/>
        <v>60</v>
      </c>
      <c r="AW53" s="222">
        <v>2</v>
      </c>
    </row>
    <row r="54" spans="1:49" s="11" customFormat="1" ht="14.25" customHeight="1" x14ac:dyDescent="0.25">
      <c r="A54" s="2" t="s">
        <v>51</v>
      </c>
      <c r="B54" s="1" t="s">
        <v>211</v>
      </c>
      <c r="C54" s="1"/>
      <c r="D54" s="15" t="s">
        <v>220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46">
        <v>2</v>
      </c>
      <c r="R54" s="53">
        <v>2.0763888888888887E-2</v>
      </c>
      <c r="S54" s="39">
        <v>99</v>
      </c>
      <c r="T54" s="39">
        <v>29</v>
      </c>
      <c r="U54" s="74"/>
      <c r="V54" s="74"/>
      <c r="W54" s="74"/>
      <c r="X54" s="74"/>
      <c r="Y54" s="2">
        <v>5</v>
      </c>
      <c r="Z54" s="2">
        <v>35</v>
      </c>
      <c r="AA54" s="2">
        <v>96</v>
      </c>
      <c r="AB54" s="2">
        <v>27</v>
      </c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8"/>
      <c r="AP54" s="8"/>
      <c r="AQ54" s="8"/>
      <c r="AR54" s="8"/>
      <c r="AS54" s="2">
        <f t="shared" si="4"/>
        <v>195</v>
      </c>
      <c r="AT54" s="121">
        <f t="shared" si="2"/>
        <v>195</v>
      </c>
      <c r="AU54" s="174">
        <f t="shared" si="5"/>
        <v>56</v>
      </c>
      <c r="AV54" s="238">
        <f t="shared" si="3"/>
        <v>56</v>
      </c>
      <c r="AW54" s="198">
        <v>2</v>
      </c>
    </row>
    <row r="55" spans="1:49" s="11" customFormat="1" ht="14.25" customHeight="1" x14ac:dyDescent="0.25">
      <c r="A55" s="2" t="s">
        <v>33</v>
      </c>
      <c r="B55" s="1" t="s">
        <v>210</v>
      </c>
      <c r="C55" s="1"/>
      <c r="D55" s="15" t="s">
        <v>220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46">
        <v>6</v>
      </c>
      <c r="R55" s="53">
        <v>2.1446759259259259E-2</v>
      </c>
      <c r="S55" s="39">
        <v>95</v>
      </c>
      <c r="T55" s="39">
        <v>27</v>
      </c>
      <c r="U55" s="74"/>
      <c r="V55" s="74"/>
      <c r="W55" s="74"/>
      <c r="X55" s="74"/>
      <c r="Y55" s="8"/>
      <c r="Z55" s="8"/>
      <c r="AA55" s="8"/>
      <c r="AB55" s="8"/>
      <c r="AC55" s="39"/>
      <c r="AD55" s="39"/>
      <c r="AE55" s="39"/>
      <c r="AF55" s="39"/>
      <c r="AG55" s="15">
        <v>4</v>
      </c>
      <c r="AH55" s="14">
        <v>36.299999999999997</v>
      </c>
      <c r="AI55" s="15">
        <v>97</v>
      </c>
      <c r="AJ55" s="15">
        <v>27</v>
      </c>
      <c r="AK55" s="39"/>
      <c r="AL55" s="39"/>
      <c r="AM55" s="39"/>
      <c r="AN55" s="39"/>
      <c r="AO55" s="8"/>
      <c r="AP55" s="8"/>
      <c r="AQ55" s="8"/>
      <c r="AR55" s="8"/>
      <c r="AS55" s="2">
        <f t="shared" si="4"/>
        <v>192</v>
      </c>
      <c r="AT55" s="121">
        <f t="shared" ref="AT55:AT86" si="6">+AS55</f>
        <v>192</v>
      </c>
      <c r="AU55" s="174">
        <f t="shared" si="5"/>
        <v>54</v>
      </c>
      <c r="AV55" s="238">
        <f t="shared" ref="AV55:AV86" si="7">+AU55</f>
        <v>54</v>
      </c>
      <c r="AW55" s="198">
        <v>2</v>
      </c>
    </row>
    <row r="56" spans="1:49" s="11" customFormat="1" ht="14.25" customHeight="1" x14ac:dyDescent="0.25">
      <c r="A56" s="169" t="s">
        <v>191</v>
      </c>
      <c r="B56" s="171" t="s">
        <v>155</v>
      </c>
      <c r="C56" s="172" t="s">
        <v>12</v>
      </c>
      <c r="D56" s="181" t="s">
        <v>5</v>
      </c>
      <c r="E56" s="135">
        <v>35</v>
      </c>
      <c r="F56" s="136">
        <v>3.8437499999999999E-2</v>
      </c>
      <c r="G56" s="137">
        <v>72</v>
      </c>
      <c r="H56" s="137">
        <v>20</v>
      </c>
      <c r="I56" s="144"/>
      <c r="J56" s="144"/>
      <c r="K56" s="143"/>
      <c r="L56" s="143"/>
      <c r="M56" s="144"/>
      <c r="N56" s="144"/>
      <c r="O56" s="143"/>
      <c r="P56" s="143"/>
      <c r="Q56" s="145"/>
      <c r="R56" s="145"/>
      <c r="S56" s="145"/>
      <c r="T56" s="145"/>
      <c r="U56" s="120">
        <v>62</v>
      </c>
      <c r="V56" s="120">
        <v>4.3367999999999997E-2</v>
      </c>
      <c r="W56" s="120">
        <v>47</v>
      </c>
      <c r="X56" s="120">
        <v>7</v>
      </c>
      <c r="Y56" s="83"/>
      <c r="Z56" s="83"/>
      <c r="AA56" s="83"/>
      <c r="AB56" s="83"/>
      <c r="AC56" s="42">
        <v>33</v>
      </c>
      <c r="AD56" s="42" t="s">
        <v>279</v>
      </c>
      <c r="AE56" s="42">
        <v>69</v>
      </c>
      <c r="AF56" s="42">
        <v>22</v>
      </c>
      <c r="AG56" s="39"/>
      <c r="AH56" s="39"/>
      <c r="AI56" s="39"/>
      <c r="AJ56" s="39"/>
      <c r="AK56" s="137"/>
      <c r="AL56" s="137"/>
      <c r="AM56" s="137"/>
      <c r="AN56" s="137"/>
      <c r="AO56" s="8"/>
      <c r="AP56" s="8"/>
      <c r="AQ56" s="8"/>
      <c r="AR56" s="8"/>
      <c r="AS56" s="2">
        <f t="shared" si="4"/>
        <v>188</v>
      </c>
      <c r="AT56" s="121">
        <f t="shared" si="6"/>
        <v>188</v>
      </c>
      <c r="AU56" s="174">
        <f t="shared" si="5"/>
        <v>49</v>
      </c>
      <c r="AV56" s="238">
        <f t="shared" si="7"/>
        <v>49</v>
      </c>
      <c r="AW56" s="198">
        <v>3</v>
      </c>
    </row>
    <row r="57" spans="1:49" s="11" customFormat="1" ht="14.25" customHeight="1" x14ac:dyDescent="0.25">
      <c r="A57" s="166" t="s">
        <v>192</v>
      </c>
      <c r="B57" s="167" t="s">
        <v>195</v>
      </c>
      <c r="C57" s="168" t="s">
        <v>14</v>
      </c>
      <c r="D57" s="219" t="s">
        <v>5</v>
      </c>
      <c r="E57" s="84">
        <v>7</v>
      </c>
      <c r="F57" s="85">
        <v>2.8773148148148145E-2</v>
      </c>
      <c r="G57" s="86">
        <v>94</v>
      </c>
      <c r="H57" s="86">
        <v>28</v>
      </c>
      <c r="I57" s="93"/>
      <c r="J57" s="93"/>
      <c r="K57" s="92"/>
      <c r="L57" s="92"/>
      <c r="M57" s="93"/>
      <c r="N57" s="93"/>
      <c r="O57" s="92"/>
      <c r="P57" s="92"/>
      <c r="Q57" s="84">
        <v>11</v>
      </c>
      <c r="R57" s="85">
        <v>2.342592592592593E-2</v>
      </c>
      <c r="S57" s="86">
        <v>90</v>
      </c>
      <c r="T57" s="86">
        <v>28</v>
      </c>
      <c r="U57" s="91"/>
      <c r="V57" s="91"/>
      <c r="W57" s="91"/>
      <c r="X57" s="91"/>
      <c r="Y57" s="93"/>
      <c r="Z57" s="93"/>
      <c r="AA57" s="93"/>
      <c r="AB57" s="93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"/>
      <c r="AP57" s="8"/>
      <c r="AQ57" s="8"/>
      <c r="AR57" s="8"/>
      <c r="AS57" s="2">
        <f t="shared" si="4"/>
        <v>184</v>
      </c>
      <c r="AT57" s="121">
        <f t="shared" si="6"/>
        <v>184</v>
      </c>
      <c r="AU57" s="174">
        <f t="shared" si="5"/>
        <v>56</v>
      </c>
      <c r="AV57" s="238">
        <f t="shared" si="7"/>
        <v>56</v>
      </c>
      <c r="AW57" s="11">
        <v>2</v>
      </c>
    </row>
    <row r="58" spans="1:49" s="11" customFormat="1" ht="14.25" customHeight="1" x14ac:dyDescent="0.25">
      <c r="A58" s="24" t="s">
        <v>52</v>
      </c>
      <c r="B58" s="24" t="s">
        <v>53</v>
      </c>
      <c r="C58" s="9" t="s">
        <v>6</v>
      </c>
      <c r="D58" s="22" t="s">
        <v>5</v>
      </c>
      <c r="E58" s="92"/>
      <c r="F58" s="92"/>
      <c r="G58" s="92"/>
      <c r="H58" s="92"/>
      <c r="I58" s="87">
        <v>12</v>
      </c>
      <c r="J58" s="88">
        <v>2.9409722222222223E-2</v>
      </c>
      <c r="K58" s="87">
        <v>90</v>
      </c>
      <c r="L58" s="87">
        <v>28</v>
      </c>
      <c r="M58" s="153">
        <v>9</v>
      </c>
      <c r="N58" s="90">
        <v>42.29</v>
      </c>
      <c r="O58" s="89">
        <v>92</v>
      </c>
      <c r="P58" s="89">
        <v>29</v>
      </c>
      <c r="Q58" s="93"/>
      <c r="R58" s="93"/>
      <c r="S58" s="93"/>
      <c r="T58" s="93"/>
      <c r="U58" s="91"/>
      <c r="V58" s="91"/>
      <c r="W58" s="91"/>
      <c r="X58" s="91"/>
      <c r="Y58" s="93"/>
      <c r="Z58" s="93"/>
      <c r="AA58" s="93"/>
      <c r="AB58" s="93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"/>
      <c r="AP58" s="8"/>
      <c r="AQ58" s="8"/>
      <c r="AR58" s="8"/>
      <c r="AS58" s="2">
        <f t="shared" si="4"/>
        <v>182</v>
      </c>
      <c r="AT58" s="121">
        <f t="shared" si="6"/>
        <v>182</v>
      </c>
      <c r="AU58" s="174">
        <f t="shared" si="5"/>
        <v>57</v>
      </c>
      <c r="AV58" s="238">
        <f t="shared" si="7"/>
        <v>57</v>
      </c>
      <c r="AW58" s="11">
        <v>2</v>
      </c>
    </row>
    <row r="59" spans="1:49" s="11" customFormat="1" ht="14.25" customHeight="1" x14ac:dyDescent="0.25">
      <c r="A59" s="77" t="s">
        <v>146</v>
      </c>
      <c r="B59" s="79" t="s">
        <v>147</v>
      </c>
      <c r="C59" s="81" t="s">
        <v>148</v>
      </c>
      <c r="D59" s="58" t="s">
        <v>8</v>
      </c>
      <c r="E59" s="149"/>
      <c r="F59" s="149"/>
      <c r="G59" s="149"/>
      <c r="H59" s="149"/>
      <c r="I59" s="145"/>
      <c r="J59" s="145"/>
      <c r="K59" s="149"/>
      <c r="L59" s="149"/>
      <c r="M59" s="156">
        <v>10</v>
      </c>
      <c r="N59" s="141">
        <v>42.36</v>
      </c>
      <c r="O59" s="140">
        <v>91</v>
      </c>
      <c r="P59" s="140">
        <v>29</v>
      </c>
      <c r="Q59" s="144"/>
      <c r="R59" s="144"/>
      <c r="S59" s="144"/>
      <c r="T59" s="144"/>
      <c r="U59" s="120">
        <v>12</v>
      </c>
      <c r="V59" s="120">
        <v>3.3611000000000002E-2</v>
      </c>
      <c r="W59" s="120">
        <v>89</v>
      </c>
      <c r="X59" s="120">
        <v>30</v>
      </c>
      <c r="Y59" s="83"/>
      <c r="Z59" s="83"/>
      <c r="AA59" s="83"/>
      <c r="AB59" s="83"/>
      <c r="AC59" s="42"/>
      <c r="AD59" s="42"/>
      <c r="AE59" s="42"/>
      <c r="AF59" s="42"/>
      <c r="AG59" s="39"/>
      <c r="AH59" s="39"/>
      <c r="AI59" s="39"/>
      <c r="AJ59" s="39"/>
      <c r="AK59" s="49"/>
      <c r="AL59" s="49"/>
      <c r="AM59" s="49"/>
      <c r="AN59" s="49"/>
      <c r="AO59" s="8"/>
      <c r="AP59" s="8"/>
      <c r="AQ59" s="8"/>
      <c r="AR59" s="8"/>
      <c r="AS59" s="2">
        <f t="shared" si="4"/>
        <v>180</v>
      </c>
      <c r="AT59" s="121">
        <f t="shared" si="6"/>
        <v>180</v>
      </c>
      <c r="AU59" s="174">
        <f t="shared" si="5"/>
        <v>59</v>
      </c>
      <c r="AV59" s="238">
        <f t="shared" si="7"/>
        <v>59</v>
      </c>
      <c r="AW59" s="35">
        <v>2</v>
      </c>
    </row>
    <row r="60" spans="1:49" s="11" customFormat="1" ht="14.25" customHeight="1" x14ac:dyDescent="0.25">
      <c r="A60" s="165" t="s">
        <v>118</v>
      </c>
      <c r="B60" s="227" t="s">
        <v>352</v>
      </c>
      <c r="C60" s="172" t="s">
        <v>206</v>
      </c>
      <c r="D60" s="151" t="s">
        <v>21</v>
      </c>
      <c r="E60" s="143"/>
      <c r="F60" s="143"/>
      <c r="G60" s="143"/>
      <c r="H60" s="143"/>
      <c r="I60" s="138">
        <v>66</v>
      </c>
      <c r="J60" s="139">
        <v>4.4953703703703697E-2</v>
      </c>
      <c r="K60" s="138">
        <v>50</v>
      </c>
      <c r="L60" s="138">
        <v>25</v>
      </c>
      <c r="M60" s="144"/>
      <c r="N60" s="144"/>
      <c r="O60" s="143"/>
      <c r="P60" s="143"/>
      <c r="Q60" s="135">
        <v>50</v>
      </c>
      <c r="R60" s="136">
        <v>4.0254629629629633E-2</v>
      </c>
      <c r="S60" s="137">
        <v>67</v>
      </c>
      <c r="T60" s="137">
        <v>25</v>
      </c>
      <c r="U60" s="158"/>
      <c r="V60" s="158"/>
      <c r="W60" s="158"/>
      <c r="X60" s="158"/>
      <c r="Y60" s="144"/>
      <c r="Z60" s="144"/>
      <c r="AA60" s="144"/>
      <c r="AB60" s="144"/>
      <c r="AC60" s="137"/>
      <c r="AD60" s="137"/>
      <c r="AE60" s="137"/>
      <c r="AF60" s="137"/>
      <c r="AG60" s="39"/>
      <c r="AH60" s="39"/>
      <c r="AI60" s="39"/>
      <c r="AJ60" s="39"/>
      <c r="AK60" s="39"/>
      <c r="AL60" s="39"/>
      <c r="AM60" s="39"/>
      <c r="AN60" s="39"/>
      <c r="AO60" s="174">
        <v>56</v>
      </c>
      <c r="AP60" s="223" t="s">
        <v>387</v>
      </c>
      <c r="AQ60" s="224">
        <v>61</v>
      </c>
      <c r="AR60" s="224">
        <v>27</v>
      </c>
      <c r="AS60" s="2">
        <f t="shared" si="4"/>
        <v>178</v>
      </c>
      <c r="AT60" s="121">
        <f t="shared" si="6"/>
        <v>178</v>
      </c>
      <c r="AU60" s="174">
        <f t="shared" si="5"/>
        <v>77</v>
      </c>
      <c r="AV60" s="238">
        <f t="shared" si="7"/>
        <v>77</v>
      </c>
      <c r="AW60" s="11">
        <v>3</v>
      </c>
    </row>
    <row r="61" spans="1:49" x14ac:dyDescent="0.25">
      <c r="A61" s="24" t="s">
        <v>48</v>
      </c>
      <c r="B61" s="24" t="s">
        <v>49</v>
      </c>
      <c r="C61" s="9" t="s">
        <v>50</v>
      </c>
      <c r="D61" s="15" t="s">
        <v>220</v>
      </c>
      <c r="E61" s="49"/>
      <c r="F61" s="49"/>
      <c r="G61" s="49"/>
      <c r="H61" s="49"/>
      <c r="I61" s="6">
        <v>10</v>
      </c>
      <c r="J61" s="7">
        <v>2.9074074074074075E-2</v>
      </c>
      <c r="K61" s="6">
        <v>92</v>
      </c>
      <c r="L61" s="6">
        <v>26</v>
      </c>
      <c r="M61" s="13">
        <v>15</v>
      </c>
      <c r="N61" s="14">
        <v>43.15</v>
      </c>
      <c r="O61" s="15">
        <v>86</v>
      </c>
      <c r="P61" s="13">
        <v>25</v>
      </c>
      <c r="Q61" s="8"/>
      <c r="R61" s="8"/>
      <c r="S61" s="8"/>
      <c r="T61" s="8"/>
      <c r="U61" s="74"/>
      <c r="V61" s="74"/>
      <c r="W61" s="74"/>
      <c r="X61" s="74"/>
      <c r="Y61" s="8"/>
      <c r="Z61" s="8"/>
      <c r="AA61" s="8"/>
      <c r="AB61" s="8"/>
      <c r="AC61" s="39"/>
      <c r="AD61" s="39"/>
      <c r="AE61" s="39"/>
      <c r="AF61" s="39"/>
      <c r="AG61" s="42"/>
      <c r="AH61" s="42"/>
      <c r="AI61" s="42"/>
      <c r="AJ61" s="42"/>
      <c r="AK61" s="42"/>
      <c r="AL61" s="42"/>
      <c r="AM61" s="42"/>
      <c r="AN61" s="42"/>
      <c r="AO61" s="2"/>
      <c r="AP61" s="2"/>
      <c r="AQ61" s="2"/>
      <c r="AR61" s="2"/>
      <c r="AS61" s="2">
        <f t="shared" si="4"/>
        <v>178</v>
      </c>
      <c r="AT61" s="121">
        <f t="shared" si="6"/>
        <v>178</v>
      </c>
      <c r="AU61" s="174">
        <f t="shared" si="5"/>
        <v>51</v>
      </c>
      <c r="AV61" s="238">
        <f t="shared" si="7"/>
        <v>51</v>
      </c>
      <c r="AW61" s="35">
        <v>2</v>
      </c>
    </row>
    <row r="62" spans="1:49" x14ac:dyDescent="0.25">
      <c r="A62" s="120" t="s">
        <v>212</v>
      </c>
      <c r="B62" s="172" t="s">
        <v>213</v>
      </c>
      <c r="C62" s="172"/>
      <c r="D62" s="176" t="s">
        <v>5</v>
      </c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35">
        <v>13</v>
      </c>
      <c r="R62" s="136">
        <v>2.3541666666666666E-2</v>
      </c>
      <c r="S62" s="137">
        <v>88</v>
      </c>
      <c r="T62" s="137">
        <v>27</v>
      </c>
      <c r="U62" s="120">
        <v>14</v>
      </c>
      <c r="V62" s="120">
        <v>3.4710999999999999E-2</v>
      </c>
      <c r="W62" s="120">
        <v>87</v>
      </c>
      <c r="X62" s="120">
        <v>24</v>
      </c>
      <c r="Y62" s="145"/>
      <c r="Z62" s="145"/>
      <c r="AA62" s="145"/>
      <c r="AB62" s="14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2"/>
      <c r="AP62" s="2"/>
      <c r="AQ62" s="2"/>
      <c r="AR62" s="2"/>
      <c r="AS62" s="2">
        <f t="shared" si="4"/>
        <v>175</v>
      </c>
      <c r="AT62" s="121">
        <f t="shared" si="6"/>
        <v>175</v>
      </c>
      <c r="AU62" s="174">
        <f t="shared" si="5"/>
        <v>51</v>
      </c>
      <c r="AV62" s="238">
        <f t="shared" si="7"/>
        <v>51</v>
      </c>
      <c r="AW62" s="11">
        <v>2</v>
      </c>
    </row>
    <row r="63" spans="1:49" x14ac:dyDescent="0.25">
      <c r="A63" s="32" t="s">
        <v>151</v>
      </c>
      <c r="B63" s="25" t="s">
        <v>152</v>
      </c>
      <c r="C63" s="12" t="s">
        <v>153</v>
      </c>
      <c r="D63" s="15" t="s">
        <v>220</v>
      </c>
      <c r="E63" s="47"/>
      <c r="F63" s="47"/>
      <c r="G63" s="47"/>
      <c r="H63" s="47"/>
      <c r="I63" s="45"/>
      <c r="J63" s="45"/>
      <c r="K63" s="47"/>
      <c r="L63" s="47"/>
      <c r="M63" s="13">
        <v>13</v>
      </c>
      <c r="N63" s="14">
        <v>43.04</v>
      </c>
      <c r="O63" s="15">
        <v>88</v>
      </c>
      <c r="P63" s="13">
        <v>26</v>
      </c>
      <c r="Q63" s="8"/>
      <c r="R63" s="8"/>
      <c r="S63" s="8"/>
      <c r="T63" s="8"/>
      <c r="U63" s="2">
        <v>17</v>
      </c>
      <c r="V63" s="2">
        <v>3.5347000000000003E-2</v>
      </c>
      <c r="W63" s="2">
        <v>84</v>
      </c>
      <c r="X63" s="2">
        <v>23</v>
      </c>
      <c r="Y63" s="45"/>
      <c r="Z63" s="45"/>
      <c r="AA63" s="45"/>
      <c r="AB63" s="45"/>
      <c r="AC63" s="42"/>
      <c r="AD63" s="42"/>
      <c r="AE63" s="42"/>
      <c r="AF63" s="42"/>
      <c r="AG63" s="42"/>
      <c r="AH63" s="42"/>
      <c r="AI63" s="42"/>
      <c r="AJ63" s="42"/>
      <c r="AK63" s="86"/>
      <c r="AL63" s="86"/>
      <c r="AM63" s="86"/>
      <c r="AN63" s="86"/>
      <c r="AO63" s="2"/>
      <c r="AP63" s="2"/>
      <c r="AQ63" s="2"/>
      <c r="AR63" s="2"/>
      <c r="AS63" s="2">
        <f t="shared" si="4"/>
        <v>172</v>
      </c>
      <c r="AT63" s="121">
        <f t="shared" si="6"/>
        <v>172</v>
      </c>
      <c r="AU63" s="174">
        <f t="shared" si="5"/>
        <v>49</v>
      </c>
      <c r="AV63" s="238">
        <f t="shared" si="7"/>
        <v>49</v>
      </c>
      <c r="AW63" s="11">
        <v>2</v>
      </c>
    </row>
    <row r="64" spans="1:49" x14ac:dyDescent="0.25">
      <c r="A64" s="60" t="s">
        <v>82</v>
      </c>
      <c r="B64" s="187" t="s">
        <v>332</v>
      </c>
      <c r="C64" s="60" t="s">
        <v>18</v>
      </c>
      <c r="D64" s="128" t="s">
        <v>21</v>
      </c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2">
        <v>19</v>
      </c>
      <c r="AL64" s="185">
        <v>1.6249999999999997E-2</v>
      </c>
      <c r="AM64" s="2">
        <v>83</v>
      </c>
      <c r="AN64" s="2">
        <v>30</v>
      </c>
      <c r="AO64" s="174">
        <v>17</v>
      </c>
      <c r="AP64" s="223" t="s">
        <v>370</v>
      </c>
      <c r="AQ64" s="224">
        <v>86</v>
      </c>
      <c r="AR64" s="224">
        <v>29</v>
      </c>
      <c r="AS64" s="2">
        <f t="shared" si="4"/>
        <v>169</v>
      </c>
      <c r="AT64" s="121">
        <f t="shared" si="6"/>
        <v>169</v>
      </c>
      <c r="AU64" s="174">
        <f t="shared" si="5"/>
        <v>59</v>
      </c>
      <c r="AV64" s="238">
        <f t="shared" si="7"/>
        <v>59</v>
      </c>
      <c r="AW64" s="11">
        <v>2</v>
      </c>
    </row>
    <row r="65" spans="1:49" x14ac:dyDescent="0.25">
      <c r="A65" s="12" t="s">
        <v>327</v>
      </c>
      <c r="B65" s="12" t="s">
        <v>328</v>
      </c>
      <c r="C65" s="12" t="s">
        <v>11</v>
      </c>
      <c r="D65" s="147" t="s">
        <v>21</v>
      </c>
      <c r="E65" s="142"/>
      <c r="F65" s="23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89">
        <v>23</v>
      </c>
      <c r="AH65" s="90">
        <v>42.22</v>
      </c>
      <c r="AI65" s="89">
        <v>80</v>
      </c>
      <c r="AJ65" s="89">
        <v>30</v>
      </c>
      <c r="AK65" s="89"/>
      <c r="AL65" s="89"/>
      <c r="AM65" s="89"/>
      <c r="AN65" s="89"/>
      <c r="AO65" s="174">
        <v>13</v>
      </c>
      <c r="AP65" s="223" t="s">
        <v>366</v>
      </c>
      <c r="AQ65" s="224">
        <v>89</v>
      </c>
      <c r="AR65" s="224">
        <v>30</v>
      </c>
      <c r="AS65" s="2">
        <f t="shared" si="4"/>
        <v>169</v>
      </c>
      <c r="AT65" s="121">
        <f t="shared" si="6"/>
        <v>169</v>
      </c>
      <c r="AU65" s="174">
        <f t="shared" si="5"/>
        <v>60</v>
      </c>
      <c r="AV65" s="238">
        <f t="shared" si="7"/>
        <v>60</v>
      </c>
      <c r="AW65" s="11">
        <v>2</v>
      </c>
    </row>
    <row r="66" spans="1:49" x14ac:dyDescent="0.25">
      <c r="A66" s="159" t="s">
        <v>58</v>
      </c>
      <c r="B66" s="159" t="s">
        <v>59</v>
      </c>
      <c r="C66" s="160" t="s">
        <v>60</v>
      </c>
      <c r="D66" s="58" t="s">
        <v>220</v>
      </c>
      <c r="E66" s="143"/>
      <c r="F66" s="143"/>
      <c r="G66" s="143"/>
      <c r="H66" s="143"/>
      <c r="I66" s="138">
        <v>15</v>
      </c>
      <c r="J66" s="139">
        <v>2.974537037037037E-2</v>
      </c>
      <c r="K66" s="138">
        <v>87</v>
      </c>
      <c r="L66" s="138">
        <v>22</v>
      </c>
      <c r="M66" s="144"/>
      <c r="N66" s="144"/>
      <c r="O66" s="143"/>
      <c r="P66" s="143"/>
      <c r="Q66" s="145"/>
      <c r="R66" s="145"/>
      <c r="S66" s="145"/>
      <c r="T66" s="145"/>
      <c r="U66" s="120">
        <v>21</v>
      </c>
      <c r="V66" s="120">
        <v>3.6874999999999998E-2</v>
      </c>
      <c r="W66" s="120">
        <v>80</v>
      </c>
      <c r="X66" s="120">
        <v>20</v>
      </c>
      <c r="Y66" s="83"/>
      <c r="Z66" s="83"/>
      <c r="AA66" s="83"/>
      <c r="AB66" s="83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2"/>
      <c r="AP66" s="2"/>
      <c r="AQ66" s="2"/>
      <c r="AR66" s="2"/>
      <c r="AS66" s="2">
        <f t="shared" si="4"/>
        <v>167</v>
      </c>
      <c r="AT66" s="121">
        <f t="shared" si="6"/>
        <v>167</v>
      </c>
      <c r="AU66" s="174">
        <f t="shared" si="5"/>
        <v>42</v>
      </c>
      <c r="AV66" s="238">
        <f t="shared" si="7"/>
        <v>42</v>
      </c>
      <c r="AW66" s="11">
        <v>2</v>
      </c>
    </row>
    <row r="67" spans="1:49" x14ac:dyDescent="0.25">
      <c r="A67" s="31" t="s">
        <v>159</v>
      </c>
      <c r="B67" s="23" t="s">
        <v>138</v>
      </c>
      <c r="C67" s="1"/>
      <c r="D67" s="152" t="s">
        <v>5</v>
      </c>
      <c r="E67" s="46">
        <v>14</v>
      </c>
      <c r="F67" s="53">
        <v>3.0821759259259257E-2</v>
      </c>
      <c r="G67" s="39">
        <v>88</v>
      </c>
      <c r="H67" s="39">
        <v>26</v>
      </c>
      <c r="I67" s="8"/>
      <c r="J67" s="8"/>
      <c r="K67" s="49"/>
      <c r="L67" s="49"/>
      <c r="M67" s="13">
        <v>32</v>
      </c>
      <c r="N67" s="14">
        <v>46.52</v>
      </c>
      <c r="O67" s="15">
        <v>71</v>
      </c>
      <c r="P67" s="15">
        <v>20</v>
      </c>
      <c r="Q67" s="45"/>
      <c r="R67" s="45"/>
      <c r="S67" s="45"/>
      <c r="T67" s="45"/>
      <c r="U67" s="2">
        <v>149</v>
      </c>
      <c r="V67" s="2">
        <v>5.3773000000000001E-2</v>
      </c>
      <c r="W67" s="2">
        <v>2</v>
      </c>
      <c r="X67" s="2">
        <v>2</v>
      </c>
      <c r="Y67" s="8"/>
      <c r="Z67" s="8"/>
      <c r="AA67" s="8"/>
      <c r="AB67" s="8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2"/>
      <c r="AP67" s="2"/>
      <c r="AQ67" s="2"/>
      <c r="AR67" s="2"/>
      <c r="AS67" s="2">
        <f t="shared" si="4"/>
        <v>161</v>
      </c>
      <c r="AT67" s="121">
        <f t="shared" si="6"/>
        <v>161</v>
      </c>
      <c r="AU67" s="174">
        <f t="shared" si="5"/>
        <v>48</v>
      </c>
      <c r="AV67" s="238">
        <f t="shared" si="7"/>
        <v>48</v>
      </c>
      <c r="AW67" s="11">
        <v>3</v>
      </c>
    </row>
    <row r="68" spans="1:49" x14ac:dyDescent="0.25">
      <c r="A68" s="31" t="s">
        <v>170</v>
      </c>
      <c r="B68" s="23" t="s">
        <v>171</v>
      </c>
      <c r="C68" s="1" t="s">
        <v>22</v>
      </c>
      <c r="D68" s="152" t="s">
        <v>5</v>
      </c>
      <c r="E68" s="46">
        <v>28</v>
      </c>
      <c r="F68" s="53">
        <v>3.5532407407407408E-2</v>
      </c>
      <c r="G68" s="39">
        <v>78</v>
      </c>
      <c r="H68" s="39">
        <v>22</v>
      </c>
      <c r="I68" s="8"/>
      <c r="J68" s="8"/>
      <c r="K68" s="49"/>
      <c r="L68" s="49"/>
      <c r="M68" s="13">
        <v>73</v>
      </c>
      <c r="N68" s="14">
        <v>53.57</v>
      </c>
      <c r="O68" s="15">
        <v>35</v>
      </c>
      <c r="P68" s="15">
        <v>2</v>
      </c>
      <c r="Q68" s="45"/>
      <c r="R68" s="45"/>
      <c r="S68" s="45"/>
      <c r="T68" s="45"/>
      <c r="U68" s="2">
        <v>72</v>
      </c>
      <c r="V68" s="2">
        <v>4.4734000000000003E-2</v>
      </c>
      <c r="W68" s="2">
        <v>42</v>
      </c>
      <c r="X68" s="2">
        <v>5</v>
      </c>
      <c r="Y68" s="8"/>
      <c r="Z68" s="8"/>
      <c r="AA68" s="8"/>
      <c r="AB68" s="8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2"/>
      <c r="AP68" s="2"/>
      <c r="AQ68" s="2"/>
      <c r="AR68" s="2"/>
      <c r="AS68" s="2">
        <f t="shared" si="4"/>
        <v>155</v>
      </c>
      <c r="AT68" s="121">
        <f t="shared" si="6"/>
        <v>155</v>
      </c>
      <c r="AU68" s="174">
        <f t="shared" si="5"/>
        <v>29</v>
      </c>
      <c r="AV68" s="238">
        <f t="shared" si="7"/>
        <v>29</v>
      </c>
      <c r="AW68" s="11">
        <v>3</v>
      </c>
    </row>
    <row r="69" spans="1:49" x14ac:dyDescent="0.25">
      <c r="A69" s="223" t="s">
        <v>378</v>
      </c>
      <c r="B69" s="223" t="s">
        <v>379</v>
      </c>
      <c r="C69" s="2"/>
      <c r="D69" s="2" t="s">
        <v>251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>
        <v>22</v>
      </c>
      <c r="AL69" s="185">
        <v>1.6550925925925924E-2</v>
      </c>
      <c r="AM69" s="2">
        <v>80</v>
      </c>
      <c r="AN69" s="2">
        <v>21</v>
      </c>
      <c r="AO69" s="174">
        <v>29</v>
      </c>
      <c r="AP69" s="223" t="s">
        <v>380</v>
      </c>
      <c r="AQ69" s="224">
        <v>75</v>
      </c>
      <c r="AR69" s="224">
        <v>21</v>
      </c>
      <c r="AS69" s="2">
        <f t="shared" si="4"/>
        <v>155</v>
      </c>
      <c r="AT69" s="121">
        <f t="shared" si="6"/>
        <v>155</v>
      </c>
      <c r="AU69" s="174">
        <f t="shared" si="5"/>
        <v>42</v>
      </c>
      <c r="AV69" s="238">
        <f t="shared" si="7"/>
        <v>42</v>
      </c>
      <c r="AW69" s="11">
        <v>2</v>
      </c>
    </row>
    <row r="70" spans="1:49" x14ac:dyDescent="0.25">
      <c r="A70" s="166" t="s">
        <v>52</v>
      </c>
      <c r="B70" s="166" t="s">
        <v>233</v>
      </c>
      <c r="C70" s="60"/>
      <c r="D70" s="27" t="s">
        <v>220</v>
      </c>
      <c r="E70" s="92"/>
      <c r="F70" s="92"/>
      <c r="G70" s="92"/>
      <c r="H70" s="92"/>
      <c r="I70" s="93"/>
      <c r="J70" s="93"/>
      <c r="K70" s="92"/>
      <c r="L70" s="92"/>
      <c r="M70" s="93"/>
      <c r="N70" s="93"/>
      <c r="O70" s="92"/>
      <c r="P70" s="92"/>
      <c r="Q70" s="93"/>
      <c r="R70" s="93"/>
      <c r="S70" s="93"/>
      <c r="T70" s="93"/>
      <c r="U70" s="93"/>
      <c r="V70" s="93"/>
      <c r="W70" s="93"/>
      <c r="X70" s="93"/>
      <c r="Y70" s="10">
        <v>32</v>
      </c>
      <c r="Z70" s="10">
        <v>42.27</v>
      </c>
      <c r="AA70" s="10">
        <v>73</v>
      </c>
      <c r="AB70" s="10">
        <v>14</v>
      </c>
      <c r="AC70" s="21"/>
      <c r="AD70" s="21"/>
      <c r="AE70" s="21"/>
      <c r="AF70" s="21"/>
      <c r="AG70" s="21"/>
      <c r="AH70" s="21"/>
      <c r="AI70" s="21"/>
      <c r="AJ70" s="21"/>
      <c r="AK70" s="10">
        <v>21</v>
      </c>
      <c r="AL70" s="191">
        <v>1.6354166666666666E-2</v>
      </c>
      <c r="AM70" s="10">
        <v>81</v>
      </c>
      <c r="AN70" s="10">
        <v>22</v>
      </c>
      <c r="AO70" s="2"/>
      <c r="AP70" s="2"/>
      <c r="AQ70" s="2"/>
      <c r="AR70" s="2"/>
      <c r="AS70" s="2">
        <f t="shared" ref="AS70:AS105" si="8">+G70+K70+O70+S70+W70+AA70+AE70+AI70+AM70+AQ70</f>
        <v>154</v>
      </c>
      <c r="AT70" s="121">
        <f t="shared" si="6"/>
        <v>154</v>
      </c>
      <c r="AU70" s="174">
        <f t="shared" ref="AU70:AU105" si="9">+AF70+AB70+X70+T70+P70+L70+H70+AJ70+AN70+AR70</f>
        <v>36</v>
      </c>
      <c r="AV70" s="238">
        <f t="shared" si="7"/>
        <v>36</v>
      </c>
      <c r="AW70" s="11">
        <v>2</v>
      </c>
    </row>
    <row r="71" spans="1:49" x14ac:dyDescent="0.25">
      <c r="A71" s="159" t="s">
        <v>31</v>
      </c>
      <c r="B71" s="159" t="s">
        <v>68</v>
      </c>
      <c r="C71" s="160"/>
      <c r="D71" s="64" t="s">
        <v>5</v>
      </c>
      <c r="E71" s="111"/>
      <c r="F71" s="111"/>
      <c r="G71" s="111"/>
      <c r="H71" s="111"/>
      <c r="I71" s="112">
        <v>20</v>
      </c>
      <c r="J71" s="113">
        <v>3.125E-2</v>
      </c>
      <c r="K71" s="112">
        <v>82</v>
      </c>
      <c r="L71" s="112">
        <v>24</v>
      </c>
      <c r="M71" s="105">
        <v>31</v>
      </c>
      <c r="N71" s="99">
        <v>46.37</v>
      </c>
      <c r="O71" s="98">
        <v>72</v>
      </c>
      <c r="P71" s="98">
        <v>21</v>
      </c>
      <c r="Q71" s="100"/>
      <c r="R71" s="100"/>
      <c r="S71" s="100"/>
      <c r="T71" s="100"/>
      <c r="U71" s="97"/>
      <c r="V71" s="97"/>
      <c r="W71" s="97"/>
      <c r="X71" s="97"/>
      <c r="Y71" s="82"/>
      <c r="Z71" s="82"/>
      <c r="AA71" s="82"/>
      <c r="AB71" s="82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"/>
      <c r="AP71" s="2"/>
      <c r="AQ71" s="2"/>
      <c r="AR71" s="2"/>
      <c r="AS71" s="2">
        <f t="shared" si="8"/>
        <v>154</v>
      </c>
      <c r="AT71" s="121">
        <f t="shared" si="6"/>
        <v>154</v>
      </c>
      <c r="AU71" s="174">
        <f t="shared" si="9"/>
        <v>45</v>
      </c>
      <c r="AV71" s="238">
        <f t="shared" si="7"/>
        <v>45</v>
      </c>
      <c r="AW71" s="11">
        <v>2</v>
      </c>
    </row>
    <row r="72" spans="1:49" x14ac:dyDescent="0.25">
      <c r="A72" s="24" t="s">
        <v>69</v>
      </c>
      <c r="B72" s="24" t="s">
        <v>70</v>
      </c>
      <c r="C72" s="9"/>
      <c r="D72" s="102" t="s">
        <v>71</v>
      </c>
      <c r="E72" s="49"/>
      <c r="F72" s="49"/>
      <c r="G72" s="49"/>
      <c r="H72" s="49"/>
      <c r="I72" s="6">
        <v>21</v>
      </c>
      <c r="J72" s="7">
        <v>3.1851851851851853E-2</v>
      </c>
      <c r="K72" s="6">
        <v>81</v>
      </c>
      <c r="L72" s="6">
        <v>30</v>
      </c>
      <c r="M72" s="13">
        <v>33</v>
      </c>
      <c r="N72" s="14">
        <v>46.54</v>
      </c>
      <c r="O72" s="15">
        <v>70</v>
      </c>
      <c r="P72" s="15">
        <v>27</v>
      </c>
      <c r="Q72" s="45"/>
      <c r="R72" s="45"/>
      <c r="S72" s="45"/>
      <c r="T72" s="45"/>
      <c r="U72" s="74"/>
      <c r="V72" s="74"/>
      <c r="W72" s="74"/>
      <c r="X72" s="74"/>
      <c r="Y72" s="8"/>
      <c r="Z72" s="8"/>
      <c r="AA72" s="8"/>
      <c r="AB72" s="8"/>
      <c r="AC72" s="39"/>
      <c r="AD72" s="39"/>
      <c r="AE72" s="39"/>
      <c r="AF72" s="39"/>
      <c r="AG72" s="39"/>
      <c r="AH72" s="39"/>
      <c r="AI72" s="39"/>
      <c r="AJ72" s="39"/>
      <c r="AK72" s="123"/>
      <c r="AL72" s="123"/>
      <c r="AM72" s="123"/>
      <c r="AN72" s="123"/>
      <c r="AO72" s="8"/>
      <c r="AP72" s="8"/>
      <c r="AQ72" s="8"/>
      <c r="AR72" s="8"/>
      <c r="AS72" s="2">
        <f t="shared" si="8"/>
        <v>151</v>
      </c>
      <c r="AT72" s="121">
        <f t="shared" si="6"/>
        <v>151</v>
      </c>
      <c r="AU72" s="174">
        <f t="shared" si="9"/>
        <v>57</v>
      </c>
      <c r="AV72" s="238">
        <f t="shared" si="7"/>
        <v>57</v>
      </c>
      <c r="AW72" s="11">
        <v>2</v>
      </c>
    </row>
    <row r="73" spans="1:49" x14ac:dyDescent="0.25">
      <c r="A73" s="166" t="s">
        <v>150</v>
      </c>
      <c r="B73" s="166" t="s">
        <v>188</v>
      </c>
      <c r="C73" s="60" t="s">
        <v>228</v>
      </c>
      <c r="D73" s="27" t="s">
        <v>5</v>
      </c>
      <c r="E73" s="92"/>
      <c r="F73" s="92"/>
      <c r="G73" s="92"/>
      <c r="H73" s="92"/>
      <c r="I73" s="93"/>
      <c r="J73" s="93"/>
      <c r="K73" s="92"/>
      <c r="L73" s="92"/>
      <c r="M73" s="93"/>
      <c r="N73" s="93"/>
      <c r="O73" s="92"/>
      <c r="P73" s="92"/>
      <c r="Q73" s="93"/>
      <c r="R73" s="93"/>
      <c r="S73" s="93"/>
      <c r="T73" s="93"/>
      <c r="U73" s="93"/>
      <c r="V73" s="93"/>
      <c r="W73" s="93"/>
      <c r="X73" s="93"/>
      <c r="Y73" s="60">
        <v>39</v>
      </c>
      <c r="Z73" s="60">
        <v>43.2</v>
      </c>
      <c r="AA73" s="60">
        <v>69</v>
      </c>
      <c r="AB73" s="60">
        <v>20</v>
      </c>
      <c r="AC73" s="86">
        <v>20</v>
      </c>
      <c r="AD73" s="86" t="s">
        <v>270</v>
      </c>
      <c r="AE73" s="86">
        <v>81</v>
      </c>
      <c r="AF73" s="86">
        <v>26</v>
      </c>
      <c r="AG73" s="86"/>
      <c r="AH73" s="86"/>
      <c r="AI73" s="86"/>
      <c r="AJ73" s="86"/>
      <c r="AK73" s="86"/>
      <c r="AL73" s="86"/>
      <c r="AM73" s="86"/>
      <c r="AN73" s="86"/>
      <c r="AO73" s="2"/>
      <c r="AP73" s="2"/>
      <c r="AQ73" s="2"/>
      <c r="AR73" s="2"/>
      <c r="AS73" s="2">
        <f t="shared" si="8"/>
        <v>150</v>
      </c>
      <c r="AT73" s="121">
        <f t="shared" si="6"/>
        <v>150</v>
      </c>
      <c r="AU73" s="174">
        <f t="shared" si="9"/>
        <v>46</v>
      </c>
      <c r="AV73" s="238">
        <f t="shared" si="7"/>
        <v>46</v>
      </c>
      <c r="AW73" s="11">
        <v>2</v>
      </c>
    </row>
    <row r="74" spans="1:49" x14ac:dyDescent="0.25">
      <c r="A74" s="31" t="s">
        <v>239</v>
      </c>
      <c r="B74" s="31" t="s">
        <v>240</v>
      </c>
      <c r="C74" s="2" t="s">
        <v>241</v>
      </c>
      <c r="D74" s="20" t="s">
        <v>8</v>
      </c>
      <c r="E74" s="49"/>
      <c r="F74" s="49"/>
      <c r="G74" s="49"/>
      <c r="H74" s="49"/>
      <c r="I74" s="8"/>
      <c r="J74" s="8"/>
      <c r="K74" s="49"/>
      <c r="L74" s="49"/>
      <c r="M74" s="8"/>
      <c r="N74" s="8"/>
      <c r="O74" s="49"/>
      <c r="P74" s="49"/>
      <c r="Q74" s="8"/>
      <c r="R74" s="8"/>
      <c r="S74" s="8"/>
      <c r="T74" s="8"/>
      <c r="U74" s="8"/>
      <c r="V74" s="8"/>
      <c r="W74" s="8"/>
      <c r="X74" s="8"/>
      <c r="Y74" s="2">
        <v>38</v>
      </c>
      <c r="Z74" s="2">
        <v>43.1</v>
      </c>
      <c r="AA74" s="2">
        <v>70</v>
      </c>
      <c r="AB74" s="2">
        <v>28</v>
      </c>
      <c r="AC74" s="39"/>
      <c r="AD74" s="39"/>
      <c r="AE74" s="39"/>
      <c r="AF74" s="39"/>
      <c r="AG74" s="15">
        <v>24</v>
      </c>
      <c r="AH74" s="14">
        <v>42.53</v>
      </c>
      <c r="AI74" s="15">
        <v>79</v>
      </c>
      <c r="AJ74" s="15">
        <v>29</v>
      </c>
      <c r="AK74" s="47"/>
      <c r="AL74" s="47"/>
      <c r="AM74" s="47"/>
      <c r="AN74" s="47"/>
      <c r="AO74" s="8"/>
      <c r="AP74" s="8"/>
      <c r="AQ74" s="8"/>
      <c r="AR74" s="8"/>
      <c r="AS74" s="2">
        <f t="shared" si="8"/>
        <v>149</v>
      </c>
      <c r="AT74" s="121">
        <f t="shared" si="6"/>
        <v>149</v>
      </c>
      <c r="AU74" s="174">
        <f t="shared" si="9"/>
        <v>57</v>
      </c>
      <c r="AV74" s="238">
        <f t="shared" si="7"/>
        <v>57</v>
      </c>
      <c r="AW74" s="11">
        <v>2</v>
      </c>
    </row>
    <row r="75" spans="1:49" x14ac:dyDescent="0.25">
      <c r="A75" s="31" t="s">
        <v>198</v>
      </c>
      <c r="B75" s="23" t="s">
        <v>199</v>
      </c>
      <c r="C75" s="1"/>
      <c r="D75" s="152" t="s">
        <v>8</v>
      </c>
      <c r="E75" s="46">
        <v>33</v>
      </c>
      <c r="F75" s="53">
        <v>3.7962962962962962E-2</v>
      </c>
      <c r="G75" s="39">
        <v>74</v>
      </c>
      <c r="H75" s="39">
        <v>26</v>
      </c>
      <c r="I75" s="8"/>
      <c r="J75" s="8"/>
      <c r="K75" s="49"/>
      <c r="L75" s="49"/>
      <c r="M75" s="8"/>
      <c r="N75" s="8"/>
      <c r="O75" s="49"/>
      <c r="P75" s="49"/>
      <c r="Q75" s="46">
        <v>31</v>
      </c>
      <c r="R75" s="53">
        <v>3.1377314814814809E-2</v>
      </c>
      <c r="S75" s="39">
        <v>75</v>
      </c>
      <c r="T75" s="39">
        <v>29</v>
      </c>
      <c r="U75" s="74"/>
      <c r="V75" s="74"/>
      <c r="W75" s="74"/>
      <c r="X75" s="74"/>
      <c r="Y75" s="8"/>
      <c r="Z75" s="8"/>
      <c r="AA75" s="8"/>
      <c r="AB75" s="8"/>
      <c r="AC75" s="39"/>
      <c r="AD75" s="39"/>
      <c r="AE75" s="39"/>
      <c r="AF75" s="39"/>
      <c r="AG75" s="96"/>
      <c r="AH75" s="96"/>
      <c r="AI75" s="96"/>
      <c r="AJ75" s="96"/>
      <c r="AK75" s="49"/>
      <c r="AL75" s="49"/>
      <c r="AM75" s="49"/>
      <c r="AN75" s="49"/>
      <c r="AO75" s="8"/>
      <c r="AP75" s="8"/>
      <c r="AQ75" s="8"/>
      <c r="AR75" s="8"/>
      <c r="AS75" s="2">
        <f t="shared" si="8"/>
        <v>149</v>
      </c>
      <c r="AT75" s="121">
        <f t="shared" si="6"/>
        <v>149</v>
      </c>
      <c r="AU75" s="174">
        <f t="shared" si="9"/>
        <v>55</v>
      </c>
      <c r="AV75" s="238">
        <f t="shared" si="7"/>
        <v>55</v>
      </c>
      <c r="AW75" s="11">
        <v>2</v>
      </c>
    </row>
    <row r="76" spans="1:49" x14ac:dyDescent="0.25">
      <c r="A76" s="32" t="s">
        <v>154</v>
      </c>
      <c r="B76" s="25" t="s">
        <v>155</v>
      </c>
      <c r="C76" s="12"/>
      <c r="D76" s="15" t="s">
        <v>5</v>
      </c>
      <c r="E76" s="50"/>
      <c r="F76" s="50"/>
      <c r="G76" s="50"/>
      <c r="H76" s="50"/>
      <c r="I76" s="17"/>
      <c r="J76" s="17"/>
      <c r="K76" s="50"/>
      <c r="L76" s="50"/>
      <c r="M76" s="13">
        <v>18</v>
      </c>
      <c r="N76" s="14">
        <v>44.04</v>
      </c>
      <c r="O76" s="15">
        <v>84</v>
      </c>
      <c r="P76" s="15">
        <v>24</v>
      </c>
      <c r="Q76" s="45"/>
      <c r="R76" s="45"/>
      <c r="S76" s="45"/>
      <c r="T76" s="45"/>
      <c r="U76" s="75"/>
      <c r="V76" s="75"/>
      <c r="W76" s="75"/>
      <c r="X76" s="75"/>
      <c r="Y76" s="2">
        <v>45</v>
      </c>
      <c r="Z76" s="2">
        <v>45.25</v>
      </c>
      <c r="AA76" s="2">
        <v>64</v>
      </c>
      <c r="AB76" s="2">
        <v>18</v>
      </c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2"/>
      <c r="AP76" s="2"/>
      <c r="AQ76" s="2"/>
      <c r="AR76" s="2"/>
      <c r="AS76" s="2">
        <f t="shared" si="8"/>
        <v>148</v>
      </c>
      <c r="AT76" s="121">
        <f t="shared" si="6"/>
        <v>148</v>
      </c>
      <c r="AU76" s="174">
        <f t="shared" si="9"/>
        <v>42</v>
      </c>
      <c r="AV76" s="238">
        <f t="shared" si="7"/>
        <v>42</v>
      </c>
      <c r="AW76" s="11">
        <v>2</v>
      </c>
    </row>
    <row r="77" spans="1:49" x14ac:dyDescent="0.25">
      <c r="A77" s="169" t="s">
        <v>84</v>
      </c>
      <c r="B77" s="169" t="s">
        <v>244</v>
      </c>
      <c r="C77" s="120" t="s">
        <v>11</v>
      </c>
      <c r="D77" s="59" t="s">
        <v>220</v>
      </c>
      <c r="E77" s="143"/>
      <c r="F77" s="143"/>
      <c r="G77" s="143"/>
      <c r="H77" s="143"/>
      <c r="I77" s="144"/>
      <c r="J77" s="144"/>
      <c r="K77" s="143"/>
      <c r="L77" s="143"/>
      <c r="M77" s="144"/>
      <c r="N77" s="144"/>
      <c r="O77" s="143"/>
      <c r="P77" s="143"/>
      <c r="Q77" s="144"/>
      <c r="R77" s="144"/>
      <c r="S77" s="144"/>
      <c r="T77" s="144"/>
      <c r="U77" s="144"/>
      <c r="V77" s="144"/>
      <c r="W77" s="144"/>
      <c r="X77" s="144"/>
      <c r="Y77" s="10">
        <v>58</v>
      </c>
      <c r="Z77" s="10">
        <v>50.09</v>
      </c>
      <c r="AA77" s="10">
        <v>55</v>
      </c>
      <c r="AB77" s="10">
        <v>6</v>
      </c>
      <c r="AC77" s="42">
        <v>11</v>
      </c>
      <c r="AD77" s="42" t="s">
        <v>262</v>
      </c>
      <c r="AE77" s="42">
        <v>90</v>
      </c>
      <c r="AF77" s="42">
        <v>22</v>
      </c>
      <c r="AG77" s="42"/>
      <c r="AH77" s="42"/>
      <c r="AI77" s="42"/>
      <c r="AJ77" s="42"/>
      <c r="AK77" s="42"/>
      <c r="AL77" s="42"/>
      <c r="AM77" s="42"/>
      <c r="AN77" s="42"/>
      <c r="AO77" s="2"/>
      <c r="AP77" s="2"/>
      <c r="AQ77" s="2"/>
      <c r="AR77" s="2"/>
      <c r="AS77" s="2">
        <f t="shared" si="8"/>
        <v>145</v>
      </c>
      <c r="AT77" s="121">
        <f t="shared" si="6"/>
        <v>145</v>
      </c>
      <c r="AU77" s="174">
        <f t="shared" si="9"/>
        <v>28</v>
      </c>
      <c r="AV77" s="238">
        <f t="shared" si="7"/>
        <v>28</v>
      </c>
      <c r="AW77" s="35">
        <v>2</v>
      </c>
    </row>
    <row r="78" spans="1:49" x14ac:dyDescent="0.25">
      <c r="A78" s="31" t="s">
        <v>223</v>
      </c>
      <c r="B78" s="31" t="s">
        <v>144</v>
      </c>
      <c r="C78" s="2" t="s">
        <v>243</v>
      </c>
      <c r="D78" s="15" t="s">
        <v>220</v>
      </c>
      <c r="E78" s="49"/>
      <c r="F78" s="49"/>
      <c r="G78" s="49"/>
      <c r="H78" s="49"/>
      <c r="I78" s="8"/>
      <c r="J78" s="8"/>
      <c r="K78" s="49"/>
      <c r="L78" s="49"/>
      <c r="M78" s="8"/>
      <c r="N78" s="8"/>
      <c r="O78" s="49"/>
      <c r="P78" s="49"/>
      <c r="Q78" s="8"/>
      <c r="R78" s="8"/>
      <c r="S78" s="8"/>
      <c r="T78" s="8"/>
      <c r="U78" s="8"/>
      <c r="V78" s="8"/>
      <c r="W78" s="8"/>
      <c r="X78" s="8"/>
      <c r="Y78" s="2">
        <v>42</v>
      </c>
      <c r="Z78" s="2">
        <v>44.32</v>
      </c>
      <c r="AA78" s="2">
        <v>67</v>
      </c>
      <c r="AB78" s="2">
        <v>12</v>
      </c>
      <c r="AC78" s="39">
        <v>26</v>
      </c>
      <c r="AD78" s="39" t="s">
        <v>274</v>
      </c>
      <c r="AE78" s="39">
        <v>76</v>
      </c>
      <c r="AF78" s="39">
        <v>16</v>
      </c>
      <c r="AG78" s="39"/>
      <c r="AH78" s="39"/>
      <c r="AI78" s="39"/>
      <c r="AJ78" s="39"/>
      <c r="AK78" s="39"/>
      <c r="AL78" s="39"/>
      <c r="AM78" s="39"/>
      <c r="AN78" s="39"/>
      <c r="AO78" s="2"/>
      <c r="AP78" s="2"/>
      <c r="AQ78" s="2"/>
      <c r="AR78" s="2"/>
      <c r="AS78" s="2">
        <f t="shared" si="8"/>
        <v>143</v>
      </c>
      <c r="AT78" s="121">
        <f t="shared" si="6"/>
        <v>143</v>
      </c>
      <c r="AU78" s="174">
        <f t="shared" si="9"/>
        <v>28</v>
      </c>
      <c r="AV78" s="238">
        <f t="shared" si="7"/>
        <v>28</v>
      </c>
      <c r="AW78" s="235">
        <v>2</v>
      </c>
    </row>
    <row r="79" spans="1:49" x14ac:dyDescent="0.25">
      <c r="A79" s="76" t="s">
        <v>156</v>
      </c>
      <c r="B79" s="78" t="s">
        <v>157</v>
      </c>
      <c r="C79" s="80" t="s">
        <v>60</v>
      </c>
      <c r="D79" s="27" t="s">
        <v>5</v>
      </c>
      <c r="E79" s="142"/>
      <c r="F79" s="142"/>
      <c r="G79" s="142"/>
      <c r="H79" s="142"/>
      <c r="I79" s="101"/>
      <c r="J79" s="101"/>
      <c r="K79" s="142"/>
      <c r="L79" s="142"/>
      <c r="M79" s="153">
        <v>28</v>
      </c>
      <c r="N79" s="90">
        <v>46.11</v>
      </c>
      <c r="O79" s="89">
        <v>75</v>
      </c>
      <c r="P79" s="89">
        <v>22</v>
      </c>
      <c r="Q79" s="93"/>
      <c r="R79" s="93"/>
      <c r="S79" s="93"/>
      <c r="T79" s="93"/>
      <c r="U79" s="60">
        <v>40</v>
      </c>
      <c r="V79" s="60">
        <v>4.0127000000000003E-2</v>
      </c>
      <c r="W79" s="60">
        <v>65</v>
      </c>
      <c r="X79" s="60">
        <v>16</v>
      </c>
      <c r="Y79" s="83"/>
      <c r="Z79" s="83"/>
      <c r="AA79" s="83"/>
      <c r="AB79" s="83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"/>
      <c r="AP79" s="2"/>
      <c r="AQ79" s="2"/>
      <c r="AR79" s="2"/>
      <c r="AS79" s="2">
        <f t="shared" si="8"/>
        <v>140</v>
      </c>
      <c r="AT79" s="121">
        <f t="shared" si="6"/>
        <v>140</v>
      </c>
      <c r="AU79" s="174">
        <f t="shared" si="9"/>
        <v>38</v>
      </c>
      <c r="AV79" s="238">
        <f t="shared" si="7"/>
        <v>38</v>
      </c>
      <c r="AW79" s="11">
        <v>2</v>
      </c>
    </row>
    <row r="80" spans="1:49" x14ac:dyDescent="0.25">
      <c r="A80" s="159" t="s">
        <v>82</v>
      </c>
      <c r="B80" s="159" t="s">
        <v>83</v>
      </c>
      <c r="C80" s="160"/>
      <c r="D80" s="64" t="s">
        <v>5</v>
      </c>
      <c r="E80" s="111"/>
      <c r="F80" s="111"/>
      <c r="G80" s="111"/>
      <c r="H80" s="111"/>
      <c r="I80" s="112">
        <v>29</v>
      </c>
      <c r="J80" s="113">
        <v>3.4293981481481481E-2</v>
      </c>
      <c r="K80" s="112">
        <v>74</v>
      </c>
      <c r="L80" s="112">
        <v>21</v>
      </c>
      <c r="M80" s="105">
        <v>50</v>
      </c>
      <c r="N80" s="99">
        <v>51.21</v>
      </c>
      <c r="O80" s="98">
        <v>56</v>
      </c>
      <c r="P80" s="98">
        <v>13</v>
      </c>
      <c r="Q80" s="104"/>
      <c r="R80" s="104"/>
      <c r="S80" s="104"/>
      <c r="T80" s="104"/>
      <c r="U80" s="97"/>
      <c r="V80" s="97"/>
      <c r="W80" s="97"/>
      <c r="X80" s="97"/>
      <c r="Y80" s="82"/>
      <c r="Z80" s="82"/>
      <c r="AA80" s="82"/>
      <c r="AB80" s="82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"/>
      <c r="AP80" s="2"/>
      <c r="AQ80" s="2"/>
      <c r="AR80" s="2"/>
      <c r="AS80" s="2">
        <f t="shared" si="8"/>
        <v>130</v>
      </c>
      <c r="AT80" s="121">
        <f t="shared" si="6"/>
        <v>130</v>
      </c>
      <c r="AU80" s="174">
        <f t="shared" si="9"/>
        <v>34</v>
      </c>
      <c r="AV80" s="238">
        <f t="shared" si="7"/>
        <v>34</v>
      </c>
      <c r="AW80" s="11">
        <v>2</v>
      </c>
    </row>
    <row r="81" spans="1:49" x14ac:dyDescent="0.25">
      <c r="A81" s="163" t="s">
        <v>94</v>
      </c>
      <c r="B81" s="163" t="s">
        <v>95</v>
      </c>
      <c r="C81" s="164" t="s">
        <v>93</v>
      </c>
      <c r="D81" s="150" t="s">
        <v>5</v>
      </c>
      <c r="E81" s="92"/>
      <c r="F81" s="92"/>
      <c r="G81" s="92"/>
      <c r="H81" s="92"/>
      <c r="I81" s="87">
        <v>38</v>
      </c>
      <c r="J81" s="88">
        <v>3.6203703703703703E-2</v>
      </c>
      <c r="K81" s="87">
        <v>66</v>
      </c>
      <c r="L81" s="87">
        <v>17</v>
      </c>
      <c r="M81" s="93"/>
      <c r="N81" s="93"/>
      <c r="O81" s="92"/>
      <c r="P81" s="92"/>
      <c r="Q81" s="101"/>
      <c r="R81" s="101"/>
      <c r="S81" s="101"/>
      <c r="T81" s="101"/>
      <c r="U81" s="154"/>
      <c r="V81" s="154"/>
      <c r="W81" s="154"/>
      <c r="X81" s="154"/>
      <c r="Y81" s="101"/>
      <c r="Z81" s="101"/>
      <c r="AA81" s="101"/>
      <c r="AB81" s="101"/>
      <c r="AC81" s="89"/>
      <c r="AD81" s="89"/>
      <c r="AE81" s="89"/>
      <c r="AF81" s="89"/>
      <c r="AG81" s="89">
        <v>48</v>
      </c>
      <c r="AH81" s="90">
        <v>49.04</v>
      </c>
      <c r="AI81" s="89">
        <v>61</v>
      </c>
      <c r="AJ81" s="89">
        <v>19</v>
      </c>
      <c r="AK81" s="89"/>
      <c r="AL81" s="89"/>
      <c r="AM81" s="89"/>
      <c r="AN81" s="89"/>
      <c r="AO81" s="2"/>
      <c r="AP81" s="2"/>
      <c r="AQ81" s="2"/>
      <c r="AR81" s="2"/>
      <c r="AS81" s="2">
        <f t="shared" si="8"/>
        <v>127</v>
      </c>
      <c r="AT81" s="121">
        <f t="shared" si="6"/>
        <v>127</v>
      </c>
      <c r="AU81" s="174">
        <f t="shared" si="9"/>
        <v>36</v>
      </c>
      <c r="AV81" s="238">
        <f t="shared" si="7"/>
        <v>36</v>
      </c>
      <c r="AW81" s="11">
        <v>2</v>
      </c>
    </row>
    <row r="82" spans="1:49" x14ac:dyDescent="0.25">
      <c r="A82" s="166" t="s">
        <v>79</v>
      </c>
      <c r="B82" s="166" t="s">
        <v>245</v>
      </c>
      <c r="C82" s="60" t="s">
        <v>166</v>
      </c>
      <c r="D82" s="27" t="s">
        <v>8</v>
      </c>
      <c r="E82" s="92"/>
      <c r="F82" s="92"/>
      <c r="G82" s="92"/>
      <c r="H82" s="92"/>
      <c r="I82" s="93"/>
      <c r="J82" s="93"/>
      <c r="K82" s="92"/>
      <c r="L82" s="92"/>
      <c r="M82" s="93"/>
      <c r="N82" s="93"/>
      <c r="O82" s="92"/>
      <c r="P82" s="92"/>
      <c r="Q82" s="93"/>
      <c r="R82" s="93"/>
      <c r="S82" s="93"/>
      <c r="T82" s="93"/>
      <c r="U82" s="93"/>
      <c r="V82" s="93"/>
      <c r="W82" s="93"/>
      <c r="X82" s="93"/>
      <c r="Y82" s="60">
        <v>59</v>
      </c>
      <c r="Z82" s="60">
        <v>50.1</v>
      </c>
      <c r="AA82" s="60">
        <v>54</v>
      </c>
      <c r="AB82" s="60">
        <v>27</v>
      </c>
      <c r="AC82" s="86">
        <v>39</v>
      </c>
      <c r="AD82" s="86" t="s">
        <v>280</v>
      </c>
      <c r="AE82" s="86">
        <v>66</v>
      </c>
      <c r="AF82" s="86">
        <v>28</v>
      </c>
      <c r="AG82" s="86"/>
      <c r="AH82" s="86"/>
      <c r="AI82" s="86"/>
      <c r="AJ82" s="86"/>
      <c r="AK82" s="92"/>
      <c r="AL82" s="92"/>
      <c r="AM82" s="92"/>
      <c r="AN82" s="92"/>
      <c r="AO82" s="8"/>
      <c r="AP82" s="8"/>
      <c r="AQ82" s="8"/>
      <c r="AR82" s="8"/>
      <c r="AS82" s="2">
        <f t="shared" si="8"/>
        <v>120</v>
      </c>
      <c r="AT82" s="121">
        <f t="shared" si="6"/>
        <v>120</v>
      </c>
      <c r="AU82" s="174">
        <f t="shared" si="9"/>
        <v>55</v>
      </c>
      <c r="AV82" s="238">
        <f t="shared" si="7"/>
        <v>55</v>
      </c>
      <c r="AW82" s="11">
        <v>2</v>
      </c>
    </row>
    <row r="83" spans="1:49" x14ac:dyDescent="0.25">
      <c r="A83" s="159" t="s">
        <v>84</v>
      </c>
      <c r="B83" s="159" t="s">
        <v>100</v>
      </c>
      <c r="C83" s="160" t="s">
        <v>101</v>
      </c>
      <c r="D83" s="58" t="s">
        <v>8</v>
      </c>
      <c r="E83" s="143"/>
      <c r="F83" s="143"/>
      <c r="G83" s="143"/>
      <c r="H83" s="143"/>
      <c r="I83" s="138">
        <v>45</v>
      </c>
      <c r="J83" s="139">
        <v>3.7812500000000006E-2</v>
      </c>
      <c r="K83" s="138">
        <v>62</v>
      </c>
      <c r="L83" s="138">
        <v>26</v>
      </c>
      <c r="M83" s="144"/>
      <c r="N83" s="144"/>
      <c r="O83" s="143"/>
      <c r="P83" s="143"/>
      <c r="Q83" s="145"/>
      <c r="R83" s="145"/>
      <c r="S83" s="145"/>
      <c r="T83" s="145"/>
      <c r="U83" s="157"/>
      <c r="V83" s="157"/>
      <c r="W83" s="157"/>
      <c r="X83" s="157"/>
      <c r="Y83" s="10">
        <v>61</v>
      </c>
      <c r="Z83" s="10">
        <v>50.15</v>
      </c>
      <c r="AA83" s="10">
        <v>52</v>
      </c>
      <c r="AB83" s="10">
        <v>26</v>
      </c>
      <c r="AC83" s="42"/>
      <c r="AD83" s="42"/>
      <c r="AE83" s="42"/>
      <c r="AF83" s="42"/>
      <c r="AG83" s="42"/>
      <c r="AH83" s="42"/>
      <c r="AI83" s="42"/>
      <c r="AJ83" s="42"/>
      <c r="AK83" s="123"/>
      <c r="AL83" s="123"/>
      <c r="AM83" s="123"/>
      <c r="AN83" s="123"/>
      <c r="AO83" s="8"/>
      <c r="AP83" s="8"/>
      <c r="AQ83" s="8"/>
      <c r="AR83" s="8"/>
      <c r="AS83" s="2">
        <f t="shared" si="8"/>
        <v>114</v>
      </c>
      <c r="AT83" s="121">
        <f t="shared" si="6"/>
        <v>114</v>
      </c>
      <c r="AU83" s="174">
        <f t="shared" si="9"/>
        <v>52</v>
      </c>
      <c r="AV83" s="238">
        <f t="shared" si="7"/>
        <v>52</v>
      </c>
      <c r="AW83" s="11">
        <v>2</v>
      </c>
    </row>
    <row r="84" spans="1:49" x14ac:dyDescent="0.25">
      <c r="A84" s="32" t="s">
        <v>82</v>
      </c>
      <c r="B84" s="25" t="s">
        <v>41</v>
      </c>
      <c r="C84" s="12" t="s">
        <v>166</v>
      </c>
      <c r="D84" s="15" t="s">
        <v>8</v>
      </c>
      <c r="E84" s="47"/>
      <c r="F84" s="47"/>
      <c r="G84" s="47"/>
      <c r="H84" s="47"/>
      <c r="I84" s="45"/>
      <c r="J84" s="45"/>
      <c r="K84" s="47"/>
      <c r="L84" s="47"/>
      <c r="M84" s="13">
        <v>129</v>
      </c>
      <c r="N84" s="14">
        <v>66.44</v>
      </c>
      <c r="O84" s="15">
        <v>2</v>
      </c>
      <c r="P84" s="15">
        <v>9</v>
      </c>
      <c r="Q84" s="45"/>
      <c r="R84" s="45"/>
      <c r="S84" s="45"/>
      <c r="T84" s="45"/>
      <c r="U84" s="2">
        <v>147</v>
      </c>
      <c r="V84" s="2">
        <v>5.3749999999999999E-2</v>
      </c>
      <c r="W84" s="2">
        <v>2</v>
      </c>
      <c r="X84" s="2">
        <v>14</v>
      </c>
      <c r="Y84" s="2">
        <v>70</v>
      </c>
      <c r="Z84" s="2">
        <v>56.04</v>
      </c>
      <c r="AA84" s="2">
        <v>47</v>
      </c>
      <c r="AB84" s="2">
        <v>23</v>
      </c>
      <c r="AC84" s="39">
        <v>49</v>
      </c>
      <c r="AD84" s="39" t="s">
        <v>284</v>
      </c>
      <c r="AE84" s="39">
        <v>60</v>
      </c>
      <c r="AF84" s="39">
        <v>25</v>
      </c>
      <c r="AG84" s="137"/>
      <c r="AH84" s="137"/>
      <c r="AI84" s="137"/>
      <c r="AJ84" s="137"/>
      <c r="AK84" s="49"/>
      <c r="AL84" s="49"/>
      <c r="AM84" s="49"/>
      <c r="AN84" s="49"/>
      <c r="AO84" s="8"/>
      <c r="AP84" s="8"/>
      <c r="AQ84" s="8"/>
      <c r="AR84" s="8"/>
      <c r="AS84" s="2">
        <f t="shared" si="8"/>
        <v>111</v>
      </c>
      <c r="AT84" s="121">
        <f t="shared" si="6"/>
        <v>111</v>
      </c>
      <c r="AU84" s="174">
        <f t="shared" si="9"/>
        <v>71</v>
      </c>
      <c r="AV84" s="238">
        <f t="shared" si="7"/>
        <v>71</v>
      </c>
      <c r="AW84" s="198">
        <v>3</v>
      </c>
    </row>
    <row r="85" spans="1:49" x14ac:dyDescent="0.25">
      <c r="A85" s="24" t="s">
        <v>82</v>
      </c>
      <c r="B85" s="24" t="s">
        <v>96</v>
      </c>
      <c r="C85" s="9" t="s">
        <v>16</v>
      </c>
      <c r="D85" s="102" t="s">
        <v>71</v>
      </c>
      <c r="E85" s="49"/>
      <c r="F85" s="49"/>
      <c r="G85" s="49"/>
      <c r="H85" s="49"/>
      <c r="I85" s="6">
        <v>41</v>
      </c>
      <c r="J85" s="7">
        <v>3.6585648148148145E-2</v>
      </c>
      <c r="K85" s="6">
        <v>64</v>
      </c>
      <c r="L85" s="6">
        <v>27</v>
      </c>
      <c r="M85" s="13">
        <v>65</v>
      </c>
      <c r="N85" s="14">
        <v>53.26</v>
      </c>
      <c r="O85" s="15">
        <v>43</v>
      </c>
      <c r="P85" s="15">
        <v>25</v>
      </c>
      <c r="Q85" s="8"/>
      <c r="R85" s="8"/>
      <c r="S85" s="8"/>
      <c r="T85" s="8"/>
      <c r="U85" s="74"/>
      <c r="V85" s="74"/>
      <c r="W85" s="74"/>
      <c r="X85" s="74"/>
      <c r="Y85" s="8"/>
      <c r="Z85" s="8"/>
      <c r="AA85" s="8"/>
      <c r="AB85" s="8"/>
      <c r="AC85" s="39"/>
      <c r="AD85" s="39"/>
      <c r="AE85" s="39"/>
      <c r="AF85" s="39"/>
      <c r="AG85" s="39"/>
      <c r="AH85" s="39"/>
      <c r="AI85" s="39"/>
      <c r="AJ85" s="39"/>
      <c r="AK85" s="49"/>
      <c r="AL85" s="49"/>
      <c r="AM85" s="49"/>
      <c r="AN85" s="49"/>
      <c r="AO85" s="8"/>
      <c r="AP85" s="8"/>
      <c r="AQ85" s="8"/>
      <c r="AR85" s="8"/>
      <c r="AS85" s="2">
        <f t="shared" si="8"/>
        <v>107</v>
      </c>
      <c r="AT85" s="121">
        <f t="shared" si="6"/>
        <v>107</v>
      </c>
      <c r="AU85" s="174">
        <f t="shared" si="9"/>
        <v>52</v>
      </c>
      <c r="AV85" s="238">
        <f t="shared" si="7"/>
        <v>52</v>
      </c>
      <c r="AW85" s="35">
        <v>2</v>
      </c>
    </row>
    <row r="86" spans="1:49" x14ac:dyDescent="0.25">
      <c r="A86" s="166" t="s">
        <v>203</v>
      </c>
      <c r="B86" s="167" t="s">
        <v>172</v>
      </c>
      <c r="C86" s="168" t="s">
        <v>15</v>
      </c>
      <c r="D86" s="27" t="s">
        <v>220</v>
      </c>
      <c r="E86" s="84">
        <v>34</v>
      </c>
      <c r="F86" s="85">
        <v>3.8391203703703698E-2</v>
      </c>
      <c r="G86" s="86">
        <v>73</v>
      </c>
      <c r="H86" s="86">
        <v>22</v>
      </c>
      <c r="I86" s="93"/>
      <c r="J86" s="93"/>
      <c r="K86" s="92"/>
      <c r="L86" s="92"/>
      <c r="M86" s="153">
        <v>75</v>
      </c>
      <c r="N86" s="90">
        <v>54.16</v>
      </c>
      <c r="O86" s="89">
        <v>33</v>
      </c>
      <c r="P86" s="153">
        <v>7</v>
      </c>
      <c r="Q86" s="101"/>
      <c r="R86" s="101"/>
      <c r="S86" s="101"/>
      <c r="T86" s="101"/>
      <c r="U86" s="91"/>
      <c r="V86" s="91"/>
      <c r="W86" s="91"/>
      <c r="X86" s="91"/>
      <c r="Y86" s="82"/>
      <c r="Z86" s="82"/>
      <c r="AA86" s="82"/>
      <c r="AB86" s="8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2"/>
      <c r="AP86" s="2"/>
      <c r="AQ86" s="2"/>
      <c r="AR86" s="2"/>
      <c r="AS86" s="2">
        <f t="shared" si="8"/>
        <v>106</v>
      </c>
      <c r="AT86" s="121">
        <f t="shared" si="6"/>
        <v>106</v>
      </c>
      <c r="AU86" s="174">
        <f t="shared" si="9"/>
        <v>29</v>
      </c>
      <c r="AV86" s="238">
        <f t="shared" si="7"/>
        <v>29</v>
      </c>
      <c r="AW86" s="11">
        <v>2</v>
      </c>
    </row>
    <row r="87" spans="1:49" x14ac:dyDescent="0.25">
      <c r="A87" s="32" t="s">
        <v>33</v>
      </c>
      <c r="B87" s="25" t="s">
        <v>169</v>
      </c>
      <c r="C87" s="12"/>
      <c r="D87" s="15" t="s">
        <v>5</v>
      </c>
      <c r="E87" s="47"/>
      <c r="F87" s="47"/>
      <c r="G87" s="47"/>
      <c r="H87" s="47"/>
      <c r="I87" s="45"/>
      <c r="J87" s="45"/>
      <c r="K87" s="47"/>
      <c r="L87" s="47"/>
      <c r="M87" s="13">
        <v>61</v>
      </c>
      <c r="N87" s="14">
        <v>52.43</v>
      </c>
      <c r="O87" s="15">
        <v>45</v>
      </c>
      <c r="P87" s="15">
        <v>6</v>
      </c>
      <c r="Q87" s="45"/>
      <c r="R87" s="45"/>
      <c r="S87" s="45"/>
      <c r="T87" s="45"/>
      <c r="U87" s="74"/>
      <c r="V87" s="74"/>
      <c r="W87" s="74"/>
      <c r="X87" s="74"/>
      <c r="Y87" s="2">
        <v>52</v>
      </c>
      <c r="Z87" s="2">
        <v>47.12</v>
      </c>
      <c r="AA87" s="2">
        <v>58</v>
      </c>
      <c r="AB87" s="2">
        <v>16</v>
      </c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2"/>
      <c r="AP87" s="2"/>
      <c r="AQ87" s="2"/>
      <c r="AR87" s="2"/>
      <c r="AS87" s="2">
        <f t="shared" si="8"/>
        <v>103</v>
      </c>
      <c r="AT87" s="121">
        <f t="shared" ref="AT87:AT105" si="10">+AS87</f>
        <v>103</v>
      </c>
      <c r="AU87" s="174">
        <f t="shared" si="9"/>
        <v>22</v>
      </c>
      <c r="AV87" s="238">
        <f t="shared" ref="AV87:AV105" si="11">+AU87</f>
        <v>22</v>
      </c>
      <c r="AW87" s="11">
        <v>2</v>
      </c>
    </row>
    <row r="88" spans="1:49" x14ac:dyDescent="0.25">
      <c r="A88" s="155" t="s">
        <v>193</v>
      </c>
      <c r="B88" s="162" t="s">
        <v>194</v>
      </c>
      <c r="C88" s="161" t="s">
        <v>12</v>
      </c>
      <c r="D88" s="218" t="s">
        <v>5</v>
      </c>
      <c r="E88" s="94">
        <v>2</v>
      </c>
      <c r="F88" s="95">
        <v>2.7083333333333334E-2</v>
      </c>
      <c r="G88" s="96">
        <v>99</v>
      </c>
      <c r="H88" s="96">
        <v>30</v>
      </c>
      <c r="I88" s="100"/>
      <c r="J88" s="100"/>
      <c r="K88" s="111"/>
      <c r="L88" s="111"/>
      <c r="M88" s="100"/>
      <c r="N88" s="100"/>
      <c r="O88" s="111"/>
      <c r="P88" s="111"/>
      <c r="Q88" s="104"/>
      <c r="R88" s="104"/>
      <c r="S88" s="104"/>
      <c r="T88" s="104"/>
      <c r="U88" s="97"/>
      <c r="V88" s="97"/>
      <c r="W88" s="97"/>
      <c r="X88" s="97"/>
      <c r="Y88" s="100"/>
      <c r="Z88" s="100"/>
      <c r="AA88" s="100"/>
      <c r="AB88" s="100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2"/>
      <c r="AP88" s="2"/>
      <c r="AQ88" s="2"/>
      <c r="AR88" s="2"/>
      <c r="AS88" s="2">
        <f t="shared" si="8"/>
        <v>99</v>
      </c>
      <c r="AT88" s="121">
        <f t="shared" si="10"/>
        <v>99</v>
      </c>
      <c r="AU88" s="174">
        <f t="shared" si="9"/>
        <v>30</v>
      </c>
      <c r="AV88" s="238">
        <f t="shared" si="11"/>
        <v>30</v>
      </c>
      <c r="AW88">
        <v>1</v>
      </c>
    </row>
    <row r="89" spans="1:49" x14ac:dyDescent="0.25">
      <c r="A89" s="31" t="s">
        <v>79</v>
      </c>
      <c r="B89" s="31" t="s">
        <v>253</v>
      </c>
      <c r="C89" s="2"/>
      <c r="D89" s="15" t="s">
        <v>251</v>
      </c>
      <c r="E89" s="39"/>
      <c r="F89" s="39"/>
      <c r="G89" s="39"/>
      <c r="H89" s="39"/>
      <c r="I89" s="2"/>
      <c r="J89" s="2"/>
      <c r="K89" s="39"/>
      <c r="L89" s="39"/>
      <c r="M89" s="2"/>
      <c r="N89" s="2"/>
      <c r="O89" s="39"/>
      <c r="P89" s="39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39">
        <v>2</v>
      </c>
      <c r="AD89" s="39" t="s">
        <v>254</v>
      </c>
      <c r="AE89" s="39">
        <v>99</v>
      </c>
      <c r="AF89" s="39">
        <v>29</v>
      </c>
      <c r="AG89" s="39"/>
      <c r="AH89" s="39"/>
      <c r="AI89" s="39"/>
      <c r="AJ89" s="39"/>
      <c r="AK89" s="39"/>
      <c r="AL89" s="39"/>
      <c r="AM89" s="39"/>
      <c r="AN89" s="39"/>
      <c r="AO89" s="2"/>
      <c r="AP89" s="2"/>
      <c r="AQ89" s="2"/>
      <c r="AR89" s="2"/>
      <c r="AS89" s="2">
        <f t="shared" si="8"/>
        <v>99</v>
      </c>
      <c r="AT89" s="121">
        <f t="shared" si="10"/>
        <v>99</v>
      </c>
      <c r="AU89" s="174">
        <f t="shared" si="9"/>
        <v>29</v>
      </c>
      <c r="AV89" s="238">
        <f t="shared" si="11"/>
        <v>29</v>
      </c>
      <c r="AW89" s="11">
        <v>1</v>
      </c>
    </row>
    <row r="90" spans="1:49" x14ac:dyDescent="0.25">
      <c r="A90" s="12" t="s">
        <v>61</v>
      </c>
      <c r="B90" s="12" t="s">
        <v>323</v>
      </c>
      <c r="C90" s="12" t="s">
        <v>324</v>
      </c>
      <c r="D90" s="12" t="s">
        <v>251</v>
      </c>
      <c r="E90" s="15"/>
      <c r="F90" s="14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>
        <v>3</v>
      </c>
      <c r="AH90" s="14">
        <v>36.18</v>
      </c>
      <c r="AI90" s="15">
        <v>98</v>
      </c>
      <c r="AJ90" s="15">
        <v>28</v>
      </c>
      <c r="AK90" s="15"/>
      <c r="AL90" s="15"/>
      <c r="AM90" s="15"/>
      <c r="AN90" s="15"/>
      <c r="AO90" s="2"/>
      <c r="AP90" s="2"/>
      <c r="AQ90" s="2"/>
      <c r="AR90" s="2"/>
      <c r="AS90" s="2">
        <f t="shared" si="8"/>
        <v>98</v>
      </c>
      <c r="AT90" s="121">
        <f t="shared" si="10"/>
        <v>98</v>
      </c>
      <c r="AU90" s="174">
        <f t="shared" si="9"/>
        <v>28</v>
      </c>
      <c r="AV90" s="238">
        <f t="shared" si="11"/>
        <v>28</v>
      </c>
      <c r="AW90" s="11">
        <v>1</v>
      </c>
    </row>
    <row r="91" spans="1:49" x14ac:dyDescent="0.25">
      <c r="A91" s="31" t="s">
        <v>88</v>
      </c>
      <c r="B91" s="31" t="s">
        <v>247</v>
      </c>
      <c r="C91" s="2" t="s">
        <v>248</v>
      </c>
      <c r="D91" s="15" t="s">
        <v>21</v>
      </c>
      <c r="E91" s="49"/>
      <c r="F91" s="49"/>
      <c r="G91" s="49"/>
      <c r="H91" s="49"/>
      <c r="I91" s="8"/>
      <c r="J91" s="8"/>
      <c r="K91" s="49"/>
      <c r="L91" s="49"/>
      <c r="M91" s="8"/>
      <c r="N91" s="8"/>
      <c r="O91" s="49"/>
      <c r="P91" s="49"/>
      <c r="Q91" s="8"/>
      <c r="R91" s="8"/>
      <c r="S91" s="8"/>
      <c r="T91" s="8"/>
      <c r="U91" s="8"/>
      <c r="V91" s="8"/>
      <c r="W91" s="8"/>
      <c r="X91" s="8"/>
      <c r="Y91" s="2">
        <v>82</v>
      </c>
      <c r="Z91" s="2">
        <v>62.5</v>
      </c>
      <c r="AA91" s="2">
        <v>43</v>
      </c>
      <c r="AB91" s="2">
        <v>24</v>
      </c>
      <c r="AC91" s="39"/>
      <c r="AD91" s="39"/>
      <c r="AE91" s="39"/>
      <c r="AF91" s="39"/>
      <c r="AG91" s="15">
        <v>65</v>
      </c>
      <c r="AH91" s="14">
        <v>64.09</v>
      </c>
      <c r="AI91" s="15">
        <v>54</v>
      </c>
      <c r="AJ91" s="15">
        <v>24</v>
      </c>
      <c r="AK91" s="15"/>
      <c r="AL91" s="15"/>
      <c r="AM91" s="15"/>
      <c r="AN91" s="15"/>
      <c r="AO91" s="2"/>
      <c r="AP91" s="2"/>
      <c r="AQ91" s="2"/>
      <c r="AR91" s="2"/>
      <c r="AS91" s="2">
        <f t="shared" si="8"/>
        <v>97</v>
      </c>
      <c r="AT91" s="121">
        <f t="shared" si="10"/>
        <v>97</v>
      </c>
      <c r="AU91" s="174">
        <f t="shared" si="9"/>
        <v>48</v>
      </c>
      <c r="AV91" s="238">
        <f t="shared" si="11"/>
        <v>48</v>
      </c>
      <c r="AW91" s="11">
        <v>2</v>
      </c>
    </row>
    <row r="92" spans="1:49" x14ac:dyDescent="0.25">
      <c r="A92" s="169" t="s">
        <v>298</v>
      </c>
      <c r="B92" s="169" t="s">
        <v>179</v>
      </c>
      <c r="C92" s="120" t="s">
        <v>299</v>
      </c>
      <c r="D92" s="140" t="s">
        <v>220</v>
      </c>
      <c r="E92" s="220"/>
      <c r="F92" s="137"/>
      <c r="G92" s="137"/>
      <c r="H92" s="137"/>
      <c r="I92" s="120"/>
      <c r="J92" s="120"/>
      <c r="K92" s="137"/>
      <c r="L92" s="137"/>
      <c r="M92" s="120"/>
      <c r="N92" s="120"/>
      <c r="O92" s="137"/>
      <c r="P92" s="137"/>
      <c r="Q92" s="120"/>
      <c r="R92" s="120"/>
      <c r="S92" s="120"/>
      <c r="T92" s="120"/>
      <c r="U92" s="120">
        <v>4</v>
      </c>
      <c r="V92" s="120">
        <v>3.1643999999999999E-2</v>
      </c>
      <c r="W92" s="120">
        <v>97</v>
      </c>
      <c r="X92" s="120">
        <v>28</v>
      </c>
      <c r="Y92" s="10"/>
      <c r="Z92" s="10"/>
      <c r="AA92" s="10"/>
      <c r="AB92" s="10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2"/>
      <c r="AP92" s="2"/>
      <c r="AQ92" s="2"/>
      <c r="AR92" s="2"/>
      <c r="AS92" s="2">
        <f t="shared" si="8"/>
        <v>97</v>
      </c>
      <c r="AT92" s="121">
        <f t="shared" si="10"/>
        <v>97</v>
      </c>
      <c r="AU92" s="174">
        <f t="shared" si="9"/>
        <v>28</v>
      </c>
      <c r="AV92" s="238">
        <f t="shared" si="11"/>
        <v>28</v>
      </c>
      <c r="AW92" s="11">
        <v>1</v>
      </c>
    </row>
    <row r="93" spans="1:49" x14ac:dyDescent="0.25">
      <c r="A93" s="159" t="s">
        <v>37</v>
      </c>
      <c r="B93" s="159" t="s">
        <v>119</v>
      </c>
      <c r="C93" s="160" t="s">
        <v>11</v>
      </c>
      <c r="D93" s="188" t="s">
        <v>71</v>
      </c>
      <c r="E93" s="111"/>
      <c r="F93" s="111"/>
      <c r="G93" s="111"/>
      <c r="H93" s="111"/>
      <c r="I93" s="112">
        <v>68</v>
      </c>
      <c r="J93" s="113">
        <v>4.5150462962962962E-2</v>
      </c>
      <c r="K93" s="112">
        <v>49</v>
      </c>
      <c r="L93" s="112">
        <v>22</v>
      </c>
      <c r="M93" s="105">
        <v>126</v>
      </c>
      <c r="N93" s="99">
        <v>66.16</v>
      </c>
      <c r="O93" s="98">
        <v>2</v>
      </c>
      <c r="P93" s="98">
        <v>10</v>
      </c>
      <c r="Q93" s="100"/>
      <c r="R93" s="100"/>
      <c r="S93" s="100"/>
      <c r="T93" s="100"/>
      <c r="U93" s="97"/>
      <c r="V93" s="97"/>
      <c r="W93" s="97"/>
      <c r="X93" s="97"/>
      <c r="Y93" s="126">
        <v>77</v>
      </c>
      <c r="Z93" s="126">
        <v>59.2</v>
      </c>
      <c r="AA93" s="126">
        <v>45</v>
      </c>
      <c r="AB93" s="126">
        <v>22</v>
      </c>
      <c r="AC93" s="96"/>
      <c r="AD93" s="96"/>
      <c r="AE93" s="96"/>
      <c r="AF93" s="96"/>
      <c r="AG93" s="39"/>
      <c r="AH93" s="39"/>
      <c r="AI93" s="39"/>
      <c r="AJ93" s="39"/>
      <c r="AK93" s="49"/>
      <c r="AL93" s="49"/>
      <c r="AM93" s="49"/>
      <c r="AN93" s="49"/>
      <c r="AO93" s="8"/>
      <c r="AP93" s="8"/>
      <c r="AQ93" s="8"/>
      <c r="AR93" s="8"/>
      <c r="AS93" s="2">
        <f t="shared" si="8"/>
        <v>96</v>
      </c>
      <c r="AT93" s="121">
        <f t="shared" si="10"/>
        <v>96</v>
      </c>
      <c r="AU93" s="174">
        <f t="shared" si="9"/>
        <v>54</v>
      </c>
      <c r="AV93" s="238">
        <f t="shared" si="11"/>
        <v>54</v>
      </c>
      <c r="AW93" s="11">
        <v>3</v>
      </c>
    </row>
    <row r="94" spans="1:49" x14ac:dyDescent="0.25">
      <c r="A94" s="76" t="s">
        <v>176</v>
      </c>
      <c r="B94" s="78" t="s">
        <v>177</v>
      </c>
      <c r="C94" s="80" t="s">
        <v>6</v>
      </c>
      <c r="D94" s="150" t="s">
        <v>21</v>
      </c>
      <c r="E94" s="142"/>
      <c r="F94" s="142"/>
      <c r="G94" s="142"/>
      <c r="H94" s="142"/>
      <c r="I94" s="101"/>
      <c r="J94" s="101"/>
      <c r="K94" s="142"/>
      <c r="L94" s="142"/>
      <c r="M94" s="153">
        <v>90</v>
      </c>
      <c r="N94" s="90">
        <v>58.31</v>
      </c>
      <c r="O94" s="89">
        <v>22</v>
      </c>
      <c r="P94" s="89">
        <v>25</v>
      </c>
      <c r="Q94" s="84">
        <v>33</v>
      </c>
      <c r="R94" s="85">
        <v>3.2025462962962964E-2</v>
      </c>
      <c r="S94" s="86">
        <v>74</v>
      </c>
      <c r="T94" s="86">
        <v>28</v>
      </c>
      <c r="U94" s="91"/>
      <c r="V94" s="91"/>
      <c r="W94" s="91"/>
      <c r="X94" s="91"/>
      <c r="Y94" s="93"/>
      <c r="Z94" s="93"/>
      <c r="AA94" s="93"/>
      <c r="AB94" s="93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2"/>
      <c r="AP94" s="2"/>
      <c r="AQ94" s="2"/>
      <c r="AR94" s="2"/>
      <c r="AS94" s="2">
        <f t="shared" si="8"/>
        <v>96</v>
      </c>
      <c r="AT94" s="121">
        <f t="shared" si="10"/>
        <v>96</v>
      </c>
      <c r="AU94" s="174">
        <f t="shared" si="9"/>
        <v>53</v>
      </c>
      <c r="AV94" s="238">
        <f t="shared" si="11"/>
        <v>53</v>
      </c>
      <c r="AW94">
        <v>2</v>
      </c>
    </row>
    <row r="95" spans="1:49" x14ac:dyDescent="0.25">
      <c r="A95" s="32" t="s">
        <v>141</v>
      </c>
      <c r="B95" s="25" t="s">
        <v>142</v>
      </c>
      <c r="C95" s="12"/>
      <c r="D95" s="15" t="s">
        <v>220</v>
      </c>
      <c r="E95" s="47"/>
      <c r="F95" s="47"/>
      <c r="G95" s="47"/>
      <c r="H95" s="47"/>
      <c r="I95" s="45"/>
      <c r="J95" s="45"/>
      <c r="K95" s="47"/>
      <c r="L95" s="47"/>
      <c r="M95" s="13">
        <v>5</v>
      </c>
      <c r="N95" s="14">
        <v>41.08</v>
      </c>
      <c r="O95" s="15">
        <v>96</v>
      </c>
      <c r="P95" s="13">
        <v>28</v>
      </c>
      <c r="Q95" s="8"/>
      <c r="R95" s="8"/>
      <c r="S95" s="8"/>
      <c r="T95" s="8"/>
      <c r="U95" s="74"/>
      <c r="V95" s="74"/>
      <c r="W95" s="74"/>
      <c r="X95" s="74"/>
      <c r="Y95" s="8"/>
      <c r="Z95" s="8"/>
      <c r="AA95" s="8"/>
      <c r="AB95" s="8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2"/>
      <c r="AP95" s="2"/>
      <c r="AQ95" s="2"/>
      <c r="AR95" s="2"/>
      <c r="AS95" s="2">
        <f t="shared" si="8"/>
        <v>96</v>
      </c>
      <c r="AT95" s="121">
        <f t="shared" si="10"/>
        <v>96</v>
      </c>
      <c r="AU95" s="174">
        <f t="shared" si="9"/>
        <v>28</v>
      </c>
      <c r="AV95" s="238">
        <f t="shared" si="11"/>
        <v>28</v>
      </c>
      <c r="AW95" s="11">
        <v>1</v>
      </c>
    </row>
    <row r="96" spans="1:49" x14ac:dyDescent="0.25">
      <c r="A96" s="155" t="s">
        <v>300</v>
      </c>
      <c r="B96" s="155" t="s">
        <v>301</v>
      </c>
      <c r="C96" s="126" t="s">
        <v>166</v>
      </c>
      <c r="D96" s="98" t="s">
        <v>5</v>
      </c>
      <c r="E96" s="96"/>
      <c r="F96" s="96"/>
      <c r="G96" s="96"/>
      <c r="H96" s="96"/>
      <c r="I96" s="126"/>
      <c r="J96" s="126"/>
      <c r="K96" s="96"/>
      <c r="L96" s="96"/>
      <c r="M96" s="126"/>
      <c r="N96" s="126"/>
      <c r="O96" s="96"/>
      <c r="P96" s="96"/>
      <c r="Q96" s="126"/>
      <c r="R96" s="126"/>
      <c r="S96" s="126"/>
      <c r="T96" s="126"/>
      <c r="U96" s="126">
        <v>5</v>
      </c>
      <c r="V96" s="126">
        <v>3.2153000000000001E-2</v>
      </c>
      <c r="W96" s="126">
        <v>96</v>
      </c>
      <c r="X96" s="126">
        <v>29</v>
      </c>
      <c r="Y96" s="126"/>
      <c r="Z96" s="126"/>
      <c r="AA96" s="126"/>
      <c r="AB96" s="12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2"/>
      <c r="AP96" s="2"/>
      <c r="AQ96" s="2"/>
      <c r="AR96" s="2"/>
      <c r="AS96" s="2">
        <f t="shared" si="8"/>
        <v>96</v>
      </c>
      <c r="AT96" s="121">
        <f t="shared" si="10"/>
        <v>96</v>
      </c>
      <c r="AU96" s="174">
        <f t="shared" si="9"/>
        <v>29</v>
      </c>
      <c r="AV96" s="238">
        <f t="shared" si="11"/>
        <v>29</v>
      </c>
      <c r="AW96" s="11">
        <v>1</v>
      </c>
    </row>
    <row r="97" spans="1:49" x14ac:dyDescent="0.25">
      <c r="A97" s="2" t="s">
        <v>330</v>
      </c>
      <c r="B97" s="186" t="s">
        <v>307</v>
      </c>
      <c r="C97" s="2"/>
      <c r="D97" s="2" t="s">
        <v>251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>
        <v>6</v>
      </c>
      <c r="AL97" s="185">
        <v>1.4039351851851851E-2</v>
      </c>
      <c r="AM97" s="2">
        <v>95</v>
      </c>
      <c r="AN97" s="2">
        <v>27</v>
      </c>
      <c r="AO97" s="2"/>
      <c r="AP97" s="2"/>
      <c r="AQ97" s="2"/>
      <c r="AR97" s="2"/>
      <c r="AS97" s="2">
        <f t="shared" si="8"/>
        <v>95</v>
      </c>
      <c r="AT97" s="121">
        <f t="shared" si="10"/>
        <v>95</v>
      </c>
      <c r="AU97" s="174">
        <f t="shared" si="9"/>
        <v>27</v>
      </c>
      <c r="AV97" s="238">
        <f t="shared" si="11"/>
        <v>27</v>
      </c>
      <c r="AW97" s="11">
        <v>1</v>
      </c>
    </row>
    <row r="98" spans="1:49" x14ac:dyDescent="0.25">
      <c r="A98" s="33" t="s">
        <v>105</v>
      </c>
      <c r="B98" s="34" t="s">
        <v>144</v>
      </c>
      <c r="C98" s="19" t="s">
        <v>145</v>
      </c>
      <c r="D98" s="59" t="s">
        <v>8</v>
      </c>
      <c r="E98" s="149"/>
      <c r="F98" s="149"/>
      <c r="G98" s="149"/>
      <c r="H98" s="149"/>
      <c r="I98" s="145"/>
      <c r="J98" s="145"/>
      <c r="K98" s="149"/>
      <c r="L98" s="149"/>
      <c r="M98" s="156">
        <v>7</v>
      </c>
      <c r="N98" s="141">
        <v>42.05</v>
      </c>
      <c r="O98" s="140">
        <v>94</v>
      </c>
      <c r="P98" s="140">
        <v>30</v>
      </c>
      <c r="Q98" s="145"/>
      <c r="R98" s="145"/>
      <c r="S98" s="145"/>
      <c r="T98" s="145"/>
      <c r="U98" s="158"/>
      <c r="V98" s="158"/>
      <c r="W98" s="158"/>
      <c r="X98" s="158"/>
      <c r="Y98" s="144"/>
      <c r="Z98" s="144"/>
      <c r="AA98" s="144"/>
      <c r="AB98" s="144"/>
      <c r="AC98" s="137"/>
      <c r="AD98" s="137"/>
      <c r="AE98" s="137"/>
      <c r="AF98" s="137"/>
      <c r="AG98" s="137"/>
      <c r="AH98" s="137"/>
      <c r="AI98" s="137"/>
      <c r="AJ98" s="137"/>
      <c r="AK98" s="143"/>
      <c r="AL98" s="143"/>
      <c r="AM98" s="143"/>
      <c r="AN98" s="143"/>
      <c r="AO98" s="8"/>
      <c r="AP98" s="8"/>
      <c r="AQ98" s="8"/>
      <c r="AR98" s="8"/>
      <c r="AS98" s="2">
        <f t="shared" si="8"/>
        <v>94</v>
      </c>
      <c r="AT98" s="121">
        <f t="shared" si="10"/>
        <v>94</v>
      </c>
      <c r="AU98" s="174">
        <f t="shared" si="9"/>
        <v>30</v>
      </c>
      <c r="AV98" s="238">
        <f t="shared" si="11"/>
        <v>30</v>
      </c>
      <c r="AW98" s="11">
        <v>1</v>
      </c>
    </row>
    <row r="99" spans="1:49" x14ac:dyDescent="0.25">
      <c r="A99" s="228" t="s">
        <v>302</v>
      </c>
      <c r="B99" s="228" t="s">
        <v>303</v>
      </c>
      <c r="C99" s="229" t="s">
        <v>297</v>
      </c>
      <c r="D99" s="15" t="s">
        <v>220</v>
      </c>
      <c r="E99" s="39"/>
      <c r="F99" s="39"/>
      <c r="G99" s="39"/>
      <c r="H99" s="39"/>
      <c r="I99" s="2"/>
      <c r="J99" s="2"/>
      <c r="K99" s="39"/>
      <c r="L99" s="39"/>
      <c r="M99" s="2"/>
      <c r="N99" s="2"/>
      <c r="O99" s="39"/>
      <c r="P99" s="39"/>
      <c r="Q99" s="2"/>
      <c r="R99" s="2"/>
      <c r="S99" s="2"/>
      <c r="T99" s="2"/>
      <c r="U99" s="2">
        <v>7</v>
      </c>
      <c r="V99" s="2">
        <v>3.2349999999999997E-2</v>
      </c>
      <c r="W99" s="2">
        <v>94</v>
      </c>
      <c r="X99" s="2">
        <v>27</v>
      </c>
      <c r="Y99" s="2"/>
      <c r="Z99" s="2"/>
      <c r="AA99" s="2"/>
      <c r="AB99" s="2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2"/>
      <c r="AP99" s="2"/>
      <c r="AQ99" s="2"/>
      <c r="AR99" s="2"/>
      <c r="AS99" s="2">
        <f t="shared" si="8"/>
        <v>94</v>
      </c>
      <c r="AT99" s="121">
        <f t="shared" si="10"/>
        <v>94</v>
      </c>
      <c r="AU99" s="174">
        <f t="shared" si="9"/>
        <v>27</v>
      </c>
      <c r="AV99" s="238">
        <f t="shared" si="11"/>
        <v>27</v>
      </c>
      <c r="AW99" s="11">
        <v>1</v>
      </c>
    </row>
    <row r="100" spans="1:49" x14ac:dyDescent="0.25">
      <c r="A100" s="225" t="s">
        <v>52</v>
      </c>
      <c r="B100" s="225" t="s">
        <v>149</v>
      </c>
      <c r="C100" s="225" t="s">
        <v>340</v>
      </c>
      <c r="D100" s="225" t="s">
        <v>5</v>
      </c>
      <c r="E100" s="225"/>
      <c r="F100" s="225"/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W100" s="225"/>
      <c r="X100" s="225"/>
      <c r="Y100" s="225"/>
      <c r="Z100" s="225"/>
      <c r="AA100" s="225"/>
      <c r="AB100" s="225"/>
      <c r="AC100" s="230"/>
      <c r="AD100" s="230"/>
      <c r="AE100" s="230"/>
      <c r="AF100" s="230"/>
      <c r="AG100" s="230"/>
      <c r="AH100" s="230"/>
      <c r="AI100" s="230"/>
      <c r="AJ100" s="230"/>
      <c r="AK100" s="230"/>
      <c r="AL100" s="230"/>
      <c r="AM100" s="230"/>
      <c r="AN100" s="230"/>
      <c r="AO100" s="174">
        <v>7</v>
      </c>
      <c r="AP100" s="223" t="s">
        <v>360</v>
      </c>
      <c r="AQ100" s="224">
        <v>94</v>
      </c>
      <c r="AR100" s="224">
        <v>28</v>
      </c>
      <c r="AS100" s="2">
        <f t="shared" si="8"/>
        <v>94</v>
      </c>
      <c r="AT100" s="121">
        <f t="shared" si="10"/>
        <v>94</v>
      </c>
      <c r="AU100" s="174">
        <f t="shared" si="9"/>
        <v>28</v>
      </c>
      <c r="AV100" s="238">
        <f t="shared" si="11"/>
        <v>28</v>
      </c>
      <c r="AW100" s="11">
        <v>1</v>
      </c>
    </row>
    <row r="101" spans="1:49" x14ac:dyDescent="0.25">
      <c r="A101" s="126" t="s">
        <v>208</v>
      </c>
      <c r="B101" s="161" t="s">
        <v>209</v>
      </c>
      <c r="C101" s="172" t="s">
        <v>6</v>
      </c>
      <c r="D101" s="188" t="s">
        <v>5</v>
      </c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94">
        <v>7</v>
      </c>
      <c r="R101" s="95">
        <v>2.2199074074074076E-2</v>
      </c>
      <c r="S101" s="96">
        <v>94</v>
      </c>
      <c r="T101" s="96">
        <v>29</v>
      </c>
      <c r="U101" s="97"/>
      <c r="V101" s="97"/>
      <c r="W101" s="97"/>
      <c r="X101" s="97"/>
      <c r="Y101" s="100"/>
      <c r="Z101" s="100"/>
      <c r="AA101" s="100"/>
      <c r="AB101" s="100"/>
      <c r="AC101" s="21"/>
      <c r="AD101" s="21"/>
      <c r="AE101" s="21"/>
      <c r="AF101" s="21"/>
      <c r="AG101" s="21"/>
      <c r="AH101" s="21"/>
      <c r="AI101" s="21"/>
      <c r="AJ101" s="21"/>
      <c r="AK101" s="15"/>
      <c r="AL101" s="15"/>
      <c r="AM101" s="15"/>
      <c r="AN101" s="15"/>
      <c r="AO101" s="2"/>
      <c r="AP101" s="2"/>
      <c r="AQ101" s="2"/>
      <c r="AR101" s="2"/>
      <c r="AS101" s="2">
        <f t="shared" si="8"/>
        <v>94</v>
      </c>
      <c r="AT101" s="121">
        <f t="shared" si="10"/>
        <v>94</v>
      </c>
      <c r="AU101" s="174">
        <f t="shared" si="9"/>
        <v>29</v>
      </c>
      <c r="AV101" s="238">
        <f t="shared" si="11"/>
        <v>29</v>
      </c>
      <c r="AW101" s="11">
        <v>1</v>
      </c>
    </row>
    <row r="102" spans="1:49" x14ac:dyDescent="0.25">
      <c r="A102" s="223" t="s">
        <v>83</v>
      </c>
      <c r="B102" s="223" t="s">
        <v>361</v>
      </c>
      <c r="C102" s="223" t="s">
        <v>13</v>
      </c>
      <c r="D102" s="223" t="s">
        <v>8</v>
      </c>
      <c r="E102" s="223"/>
      <c r="F102" s="223"/>
      <c r="G102" s="223"/>
      <c r="H102" s="223"/>
      <c r="I102" s="223"/>
      <c r="J102" s="223"/>
      <c r="K102" s="223"/>
      <c r="L102" s="223"/>
      <c r="M102" s="223"/>
      <c r="N102" s="223"/>
      <c r="O102" s="223"/>
      <c r="P102" s="223"/>
      <c r="Q102" s="223"/>
      <c r="R102" s="223"/>
      <c r="S102" s="223"/>
      <c r="T102" s="223"/>
      <c r="U102" s="223"/>
      <c r="V102" s="223"/>
      <c r="W102" s="223"/>
      <c r="X102" s="223"/>
      <c r="Y102" s="223"/>
      <c r="Z102" s="223"/>
      <c r="AA102" s="223"/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52"/>
      <c r="AL102" s="252"/>
      <c r="AM102" s="252"/>
      <c r="AN102" s="252"/>
      <c r="AO102" s="174">
        <v>8</v>
      </c>
      <c r="AP102" s="223" t="s">
        <v>362</v>
      </c>
      <c r="AQ102" s="224">
        <v>93</v>
      </c>
      <c r="AR102" s="224">
        <v>30</v>
      </c>
      <c r="AS102" s="2">
        <f t="shared" si="8"/>
        <v>93</v>
      </c>
      <c r="AT102" s="121">
        <f t="shared" si="10"/>
        <v>93</v>
      </c>
      <c r="AU102" s="174">
        <f t="shared" si="9"/>
        <v>30</v>
      </c>
      <c r="AV102" s="238">
        <f t="shared" si="11"/>
        <v>30</v>
      </c>
      <c r="AW102" s="11">
        <v>1</v>
      </c>
    </row>
    <row r="103" spans="1:49" x14ac:dyDescent="0.25">
      <c r="A103" s="31" t="s">
        <v>84</v>
      </c>
      <c r="B103" s="31" t="s">
        <v>207</v>
      </c>
      <c r="C103" s="2" t="s">
        <v>205</v>
      </c>
      <c r="D103" s="15" t="s">
        <v>220</v>
      </c>
      <c r="E103" s="49"/>
      <c r="F103" s="49"/>
      <c r="G103" s="49"/>
      <c r="H103" s="49"/>
      <c r="I103" s="8"/>
      <c r="J103" s="8"/>
      <c r="K103" s="49"/>
      <c r="L103" s="49"/>
      <c r="M103" s="8"/>
      <c r="N103" s="8"/>
      <c r="O103" s="49"/>
      <c r="P103" s="49"/>
      <c r="Q103" s="8"/>
      <c r="R103" s="8"/>
      <c r="S103" s="8"/>
      <c r="T103" s="8"/>
      <c r="U103" s="8"/>
      <c r="V103" s="8"/>
      <c r="W103" s="8"/>
      <c r="X103" s="8"/>
      <c r="Y103" s="2">
        <v>8</v>
      </c>
      <c r="Z103" s="2">
        <v>35.39</v>
      </c>
      <c r="AA103" s="2">
        <v>93</v>
      </c>
      <c r="AB103" s="2">
        <v>25</v>
      </c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2"/>
      <c r="AP103" s="2"/>
      <c r="AQ103" s="2"/>
      <c r="AR103" s="2"/>
      <c r="AS103" s="2">
        <f t="shared" si="8"/>
        <v>93</v>
      </c>
      <c r="AT103" s="121">
        <f t="shared" si="10"/>
        <v>93</v>
      </c>
      <c r="AU103" s="174">
        <f t="shared" si="9"/>
        <v>25</v>
      </c>
      <c r="AV103" s="238">
        <f t="shared" si="11"/>
        <v>25</v>
      </c>
      <c r="AW103" s="11">
        <v>1</v>
      </c>
    </row>
    <row r="104" spans="1:49" x14ac:dyDescent="0.25">
      <c r="A104" s="169" t="s">
        <v>304</v>
      </c>
      <c r="B104" s="169" t="s">
        <v>303</v>
      </c>
      <c r="C104" s="120" t="s">
        <v>305</v>
      </c>
      <c r="D104" s="59" t="s">
        <v>220</v>
      </c>
      <c r="E104" s="137"/>
      <c r="F104" s="137"/>
      <c r="G104" s="137"/>
      <c r="H104" s="137"/>
      <c r="I104" s="120"/>
      <c r="J104" s="120"/>
      <c r="K104" s="137"/>
      <c r="L104" s="137"/>
      <c r="M104" s="120"/>
      <c r="N104" s="120"/>
      <c r="O104" s="137"/>
      <c r="P104" s="137"/>
      <c r="Q104" s="120"/>
      <c r="R104" s="120"/>
      <c r="S104" s="120"/>
      <c r="T104" s="120"/>
      <c r="U104" s="10">
        <v>8</v>
      </c>
      <c r="V104" s="10">
        <v>3.2708000000000001E-2</v>
      </c>
      <c r="W104" s="10">
        <v>93</v>
      </c>
      <c r="X104" s="10">
        <v>26</v>
      </c>
      <c r="Y104" s="120"/>
      <c r="Z104" s="120"/>
      <c r="AA104" s="120"/>
      <c r="AB104" s="120"/>
      <c r="AC104" s="42"/>
      <c r="AD104" s="42"/>
      <c r="AE104" s="42"/>
      <c r="AF104" s="42"/>
      <c r="AG104" s="42"/>
      <c r="AH104" s="42"/>
      <c r="AI104" s="42"/>
      <c r="AJ104" s="42"/>
      <c r="AK104" s="96"/>
      <c r="AL104" s="96"/>
      <c r="AM104" s="96"/>
      <c r="AN104" s="96"/>
      <c r="AO104" s="2"/>
      <c r="AP104" s="2"/>
      <c r="AQ104" s="2"/>
      <c r="AR104" s="2"/>
      <c r="AS104" s="2">
        <f t="shared" si="8"/>
        <v>93</v>
      </c>
      <c r="AT104" s="121">
        <f t="shared" si="10"/>
        <v>93</v>
      </c>
      <c r="AU104" s="174">
        <f t="shared" si="9"/>
        <v>26</v>
      </c>
      <c r="AV104" s="238">
        <f t="shared" si="11"/>
        <v>26</v>
      </c>
      <c r="AW104" s="11">
        <v>1</v>
      </c>
    </row>
    <row r="105" spans="1:49" x14ac:dyDescent="0.25">
      <c r="A105" s="24" t="s">
        <v>125</v>
      </c>
      <c r="B105" s="24" t="s">
        <v>110</v>
      </c>
      <c r="C105" s="9" t="s">
        <v>16</v>
      </c>
      <c r="D105" s="15" t="s">
        <v>220</v>
      </c>
      <c r="E105" s="49"/>
      <c r="F105" s="49"/>
      <c r="G105" s="49"/>
      <c r="H105" s="49"/>
      <c r="I105" s="6">
        <v>75</v>
      </c>
      <c r="J105" s="7">
        <v>4.7731481481481486E-2</v>
      </c>
      <c r="K105" s="6">
        <v>46</v>
      </c>
      <c r="L105" s="6">
        <v>13</v>
      </c>
      <c r="M105" s="8"/>
      <c r="N105" s="8"/>
      <c r="O105" s="49"/>
      <c r="P105" s="49"/>
      <c r="Q105" s="45"/>
      <c r="R105" s="45"/>
      <c r="S105" s="45"/>
      <c r="T105" s="45"/>
      <c r="U105" s="74"/>
      <c r="V105" s="74"/>
      <c r="W105" s="74"/>
      <c r="X105" s="74"/>
      <c r="Y105" s="2">
        <v>71</v>
      </c>
      <c r="Z105" s="2">
        <v>56.69</v>
      </c>
      <c r="AA105" s="2">
        <v>46</v>
      </c>
      <c r="AB105" s="2">
        <v>5</v>
      </c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2"/>
      <c r="AP105" s="2"/>
      <c r="AQ105" s="2"/>
      <c r="AR105" s="2"/>
      <c r="AS105" s="2">
        <f t="shared" si="8"/>
        <v>92</v>
      </c>
      <c r="AT105" s="121">
        <f t="shared" si="10"/>
        <v>92</v>
      </c>
      <c r="AU105" s="174">
        <f t="shared" si="9"/>
        <v>18</v>
      </c>
      <c r="AV105" s="238">
        <f t="shared" si="11"/>
        <v>18</v>
      </c>
      <c r="AW105" s="11">
        <v>2</v>
      </c>
    </row>
  </sheetData>
  <autoFilter ref="A5:AW105">
    <sortState ref="A6:AW220">
      <sortCondition descending="1" ref="AT5:AT220"/>
    </sortState>
  </autoFilter>
  <mergeCells count="4">
    <mergeCell ref="AO4:AR4"/>
    <mergeCell ref="AU4:AW4"/>
    <mergeCell ref="A2:B3"/>
    <mergeCell ref="AG4:AJ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4"/>
  <sheetViews>
    <sheetView workbookViewId="0">
      <selection activeCell="K7" sqref="K7"/>
    </sheetView>
  </sheetViews>
  <sheetFormatPr defaultRowHeight="15" x14ac:dyDescent="0.25"/>
  <cols>
    <col min="1" max="1" width="11.85546875" customWidth="1"/>
    <col min="2" max="2" width="11.7109375" style="73" customWidth="1"/>
    <col min="3" max="3" width="12.85546875" customWidth="1"/>
    <col min="4" max="4" width="9.140625" style="48"/>
    <col min="5" max="9" width="4.140625" customWidth="1"/>
    <col min="10" max="10" width="4.28515625" customWidth="1"/>
    <col min="11" max="20" width="4.140625" customWidth="1"/>
    <col min="21" max="24" width="4.140625" style="48" customWidth="1"/>
    <col min="25" max="44" width="4.140625" customWidth="1"/>
    <col min="45" max="49" width="4.7109375" customWidth="1"/>
  </cols>
  <sheetData>
    <row r="1" spans="1:49" ht="36.75" customHeight="1" x14ac:dyDescent="0.25">
      <c r="E1" s="308" t="s">
        <v>434</v>
      </c>
    </row>
    <row r="2" spans="1:49" ht="159.75" customHeight="1" thickBot="1" x14ac:dyDescent="0.3">
      <c r="A2" s="320" t="s">
        <v>433</v>
      </c>
      <c r="B2" s="320"/>
      <c r="C2" s="309"/>
      <c r="D2" s="18"/>
      <c r="E2" s="48"/>
      <c r="F2" s="48"/>
      <c r="G2" s="48"/>
      <c r="H2" s="48"/>
      <c r="K2" s="48"/>
      <c r="L2" s="48"/>
      <c r="O2" s="48"/>
      <c r="P2" s="48"/>
    </row>
    <row r="3" spans="1:49" ht="16.5" thickBot="1" x14ac:dyDescent="0.3">
      <c r="A3" s="65"/>
      <c r="B3" s="66"/>
      <c r="C3" s="67"/>
      <c r="D3" s="68"/>
      <c r="E3" s="336" t="s">
        <v>214</v>
      </c>
      <c r="F3" s="337"/>
      <c r="G3" s="337"/>
      <c r="H3" s="338"/>
      <c r="I3" s="333" t="s">
        <v>314</v>
      </c>
      <c r="J3" s="334"/>
      <c r="K3" s="334"/>
      <c r="L3" s="335"/>
      <c r="M3" s="327" t="s">
        <v>391</v>
      </c>
      <c r="N3" s="328"/>
      <c r="O3" s="328"/>
      <c r="P3" s="329"/>
      <c r="Q3" s="330" t="s">
        <v>392</v>
      </c>
      <c r="R3" s="331"/>
      <c r="S3" s="331"/>
      <c r="T3" s="332"/>
      <c r="U3" s="178" t="s">
        <v>215</v>
      </c>
      <c r="V3" s="71"/>
      <c r="W3" s="71"/>
      <c r="X3" s="71"/>
      <c r="Y3" s="327" t="s">
        <v>216</v>
      </c>
      <c r="Z3" s="328"/>
      <c r="AA3" s="328"/>
      <c r="AB3" s="329"/>
      <c r="AC3" s="346" t="s">
        <v>217</v>
      </c>
      <c r="AD3" s="347"/>
      <c r="AE3" s="347"/>
      <c r="AF3" s="348"/>
      <c r="AG3" s="344" t="s">
        <v>317</v>
      </c>
      <c r="AH3" s="345"/>
      <c r="AI3" s="345"/>
      <c r="AJ3" s="345"/>
      <c r="AK3" s="341" t="s">
        <v>329</v>
      </c>
      <c r="AL3" s="342"/>
      <c r="AM3" s="342"/>
      <c r="AN3" s="343"/>
      <c r="AO3" s="339" t="s">
        <v>388</v>
      </c>
      <c r="AP3" s="340"/>
      <c r="AQ3" s="340"/>
      <c r="AR3" s="340"/>
      <c r="AS3" s="324" t="s">
        <v>389</v>
      </c>
      <c r="AT3" s="325"/>
      <c r="AU3" s="325"/>
      <c r="AV3" s="325"/>
      <c r="AW3" s="326"/>
    </row>
    <row r="4" spans="1:49" ht="63.75" customHeight="1" x14ac:dyDescent="0.25">
      <c r="A4" s="36" t="s">
        <v>30</v>
      </c>
      <c r="B4" s="37" t="s">
        <v>1</v>
      </c>
      <c r="C4" s="38" t="s">
        <v>3</v>
      </c>
      <c r="D4" s="271" t="s">
        <v>4</v>
      </c>
      <c r="E4" s="129" t="s">
        <v>0</v>
      </c>
      <c r="F4" s="130" t="s">
        <v>2</v>
      </c>
      <c r="G4" s="56" t="s">
        <v>25</v>
      </c>
      <c r="H4" s="131" t="s">
        <v>26</v>
      </c>
      <c r="I4" s="29" t="s">
        <v>0</v>
      </c>
      <c r="J4" s="30" t="s">
        <v>2</v>
      </c>
      <c r="K4" s="56" t="s">
        <v>25</v>
      </c>
      <c r="L4" s="57" t="s">
        <v>26</v>
      </c>
      <c r="M4" s="106" t="s">
        <v>0</v>
      </c>
      <c r="N4" s="107" t="s">
        <v>2</v>
      </c>
      <c r="O4" s="108" t="s">
        <v>25</v>
      </c>
      <c r="P4" s="109" t="s">
        <v>26</v>
      </c>
      <c r="Q4" s="132" t="s">
        <v>0</v>
      </c>
      <c r="R4" s="107" t="s">
        <v>2</v>
      </c>
      <c r="S4" s="133" t="s">
        <v>25</v>
      </c>
      <c r="T4" s="134" t="s">
        <v>26</v>
      </c>
      <c r="U4" s="129" t="s">
        <v>0</v>
      </c>
      <c r="V4" s="130" t="s">
        <v>2</v>
      </c>
      <c r="W4" s="56" t="s">
        <v>310</v>
      </c>
      <c r="X4" s="131" t="s">
        <v>311</v>
      </c>
      <c r="Y4" s="132" t="s">
        <v>0</v>
      </c>
      <c r="Z4" s="107" t="s">
        <v>2</v>
      </c>
      <c r="AA4" s="133" t="s">
        <v>25</v>
      </c>
      <c r="AB4" s="134" t="s">
        <v>26</v>
      </c>
      <c r="AC4" s="132" t="s">
        <v>0</v>
      </c>
      <c r="AD4" s="107" t="s">
        <v>2</v>
      </c>
      <c r="AE4" s="133" t="s">
        <v>25</v>
      </c>
      <c r="AF4" s="134" t="s">
        <v>26</v>
      </c>
      <c r="AG4" s="132" t="s">
        <v>0</v>
      </c>
      <c r="AH4" s="107" t="s">
        <v>2</v>
      </c>
      <c r="AI4" s="133" t="s">
        <v>25</v>
      </c>
      <c r="AJ4" s="134" t="s">
        <v>26</v>
      </c>
      <c r="AK4" s="132" t="s">
        <v>0</v>
      </c>
      <c r="AL4" s="107" t="s">
        <v>2</v>
      </c>
      <c r="AM4" s="133" t="s">
        <v>25</v>
      </c>
      <c r="AN4" s="134" t="s">
        <v>26</v>
      </c>
      <c r="AO4" s="132" t="s">
        <v>0</v>
      </c>
      <c r="AP4" s="107" t="s">
        <v>2</v>
      </c>
      <c r="AQ4" s="133" t="s">
        <v>25</v>
      </c>
      <c r="AR4" s="256" t="s">
        <v>26</v>
      </c>
      <c r="AS4" s="260" t="s">
        <v>321</v>
      </c>
      <c r="AT4" s="263" t="s">
        <v>390</v>
      </c>
      <c r="AU4" s="4" t="s">
        <v>26</v>
      </c>
      <c r="AV4" s="263" t="s">
        <v>334</v>
      </c>
      <c r="AW4" s="5" t="s">
        <v>250</v>
      </c>
    </row>
    <row r="5" spans="1:49" ht="21" customHeight="1" x14ac:dyDescent="0.25">
      <c r="A5" s="43" t="s">
        <v>45</v>
      </c>
      <c r="B5" s="115" t="s">
        <v>46</v>
      </c>
      <c r="C5" s="32" t="s">
        <v>47</v>
      </c>
      <c r="D5" s="181" t="s">
        <v>7</v>
      </c>
      <c r="E5" s="94">
        <v>9</v>
      </c>
      <c r="F5" s="95">
        <v>2.9212962962962965E-2</v>
      </c>
      <c r="G5" s="96">
        <v>100</v>
      </c>
      <c r="H5" s="96">
        <v>30</v>
      </c>
      <c r="I5" s="112">
        <v>9</v>
      </c>
      <c r="J5" s="113">
        <v>2.9050925925925928E-2</v>
      </c>
      <c r="K5" s="112">
        <v>100</v>
      </c>
      <c r="L5" s="112">
        <v>30</v>
      </c>
      <c r="M5" s="98">
        <v>17</v>
      </c>
      <c r="N5" s="99">
        <v>43.51</v>
      </c>
      <c r="O5" s="98">
        <v>100</v>
      </c>
      <c r="P5" s="98">
        <v>30</v>
      </c>
      <c r="Q5" s="94">
        <v>17</v>
      </c>
      <c r="R5" s="95">
        <v>2.4652777777777777E-2</v>
      </c>
      <c r="S5" s="96">
        <v>100</v>
      </c>
      <c r="T5" s="96">
        <v>30</v>
      </c>
      <c r="U5" s="111"/>
      <c r="V5" s="111"/>
      <c r="W5" s="111"/>
      <c r="X5" s="111"/>
      <c r="Y5" s="126">
        <v>17</v>
      </c>
      <c r="Z5" s="126">
        <v>39.33</v>
      </c>
      <c r="AA5" s="126">
        <v>100</v>
      </c>
      <c r="AB5" s="126">
        <v>30</v>
      </c>
      <c r="AC5" s="100"/>
      <c r="AD5" s="100"/>
      <c r="AE5" s="100"/>
      <c r="AF5" s="100"/>
      <c r="AG5" s="100"/>
      <c r="AH5" s="100"/>
      <c r="AI5" s="100"/>
      <c r="AJ5" s="100"/>
      <c r="AK5" s="126">
        <v>10</v>
      </c>
      <c r="AL5" s="190">
        <v>1.5185185185185185E-2</v>
      </c>
      <c r="AM5" s="126">
        <v>100</v>
      </c>
      <c r="AN5" s="126">
        <v>30</v>
      </c>
      <c r="AO5" s="245">
        <v>12</v>
      </c>
      <c r="AP5" s="226" t="s">
        <v>338</v>
      </c>
      <c r="AQ5" s="247">
        <v>100</v>
      </c>
      <c r="AR5" s="259">
        <v>30</v>
      </c>
      <c r="AS5" s="261">
        <f>+AE5+AA5+W5+S5+O5+K5+G5+AI5+AM5+AQ5</f>
        <v>700</v>
      </c>
      <c r="AT5" s="121">
        <f>+AS5</f>
        <v>700</v>
      </c>
      <c r="AU5" s="2">
        <f>+AF5+AB5+X5+T5+P5+L5+H5+AJ5+AN5+AR5</f>
        <v>210</v>
      </c>
      <c r="AV5" s="121">
        <f>+AU5</f>
        <v>210</v>
      </c>
      <c r="AW5" s="265">
        <v>7</v>
      </c>
    </row>
    <row r="6" spans="1:49" ht="21" customHeight="1" x14ac:dyDescent="0.25">
      <c r="A6" s="32" t="s">
        <v>133</v>
      </c>
      <c r="B6" s="116" t="s">
        <v>99</v>
      </c>
      <c r="C6" s="177" t="s">
        <v>93</v>
      </c>
      <c r="D6" s="2" t="s">
        <v>285</v>
      </c>
      <c r="E6" s="46">
        <v>41</v>
      </c>
      <c r="F6" s="53">
        <v>4.0752314814814811E-2</v>
      </c>
      <c r="G6" s="39">
        <v>92</v>
      </c>
      <c r="H6" s="39">
        <v>27</v>
      </c>
      <c r="I6" s="6">
        <v>44</v>
      </c>
      <c r="J6" s="7">
        <v>3.7361111111111109E-2</v>
      </c>
      <c r="K6" s="6">
        <v>95</v>
      </c>
      <c r="L6" s="6">
        <v>28</v>
      </c>
      <c r="M6" s="8"/>
      <c r="N6" s="8"/>
      <c r="O6" s="49"/>
      <c r="P6" s="49"/>
      <c r="Q6" s="46">
        <v>29</v>
      </c>
      <c r="R6" s="53">
        <v>3.1226851851851853E-2</v>
      </c>
      <c r="S6" s="39">
        <v>97</v>
      </c>
      <c r="T6" s="39">
        <v>29</v>
      </c>
      <c r="U6" s="244">
        <v>98</v>
      </c>
      <c r="V6" s="244">
        <v>4.7917000000000001E-2</v>
      </c>
      <c r="W6" s="244">
        <v>82</v>
      </c>
      <c r="X6" s="244">
        <v>18</v>
      </c>
      <c r="Y6" s="197">
        <v>54</v>
      </c>
      <c r="Z6" s="197">
        <v>47.58</v>
      </c>
      <c r="AA6" s="197">
        <v>91</v>
      </c>
      <c r="AB6" s="197">
        <v>29</v>
      </c>
      <c r="AC6" s="2">
        <v>36</v>
      </c>
      <c r="AD6" s="2" t="s">
        <v>287</v>
      </c>
      <c r="AE6" s="2">
        <v>97</v>
      </c>
      <c r="AF6" s="2">
        <v>28</v>
      </c>
      <c r="AG6" s="98">
        <v>43</v>
      </c>
      <c r="AH6" s="99">
        <v>47.49</v>
      </c>
      <c r="AI6" s="98">
        <v>96</v>
      </c>
      <c r="AJ6" s="98">
        <v>28</v>
      </c>
      <c r="AK6" s="126">
        <v>33</v>
      </c>
      <c r="AL6" s="190">
        <v>1.8460648148148146E-2</v>
      </c>
      <c r="AM6" s="126">
        <v>98</v>
      </c>
      <c r="AN6" s="126">
        <v>29</v>
      </c>
      <c r="AO6" s="245">
        <v>41</v>
      </c>
      <c r="AP6" s="226" t="s">
        <v>343</v>
      </c>
      <c r="AQ6" s="247">
        <v>96</v>
      </c>
      <c r="AR6" s="259">
        <v>29</v>
      </c>
      <c r="AS6" s="261">
        <f>+AE6+AA6+W6+S6+O6+K6+G6+AI6+AM6+AQ6</f>
        <v>844</v>
      </c>
      <c r="AT6" s="121">
        <f>+AS6-82-91</f>
        <v>671</v>
      </c>
      <c r="AU6" s="2">
        <f>+AF6+AB6+X6+T6+P6+L6+H6+AJ6+AN6+AR6</f>
        <v>245</v>
      </c>
      <c r="AV6" s="253">
        <f>+AU6-18-29</f>
        <v>198</v>
      </c>
      <c r="AW6" s="262">
        <v>9</v>
      </c>
    </row>
    <row r="7" spans="1:49" ht="21" customHeight="1" x14ac:dyDescent="0.25">
      <c r="A7" s="32" t="s">
        <v>121</v>
      </c>
      <c r="B7" s="116" t="s">
        <v>122</v>
      </c>
      <c r="C7" s="114"/>
      <c r="D7" s="128" t="s">
        <v>285</v>
      </c>
      <c r="E7" s="84">
        <v>20</v>
      </c>
      <c r="F7" s="85">
        <v>3.2743055555555553E-2</v>
      </c>
      <c r="G7" s="86">
        <v>98</v>
      </c>
      <c r="H7" s="86">
        <v>30</v>
      </c>
      <c r="I7" s="87">
        <v>71</v>
      </c>
      <c r="J7" s="88">
        <v>4.6724537037037044E-2</v>
      </c>
      <c r="K7" s="87">
        <v>83</v>
      </c>
      <c r="L7" s="87">
        <v>24</v>
      </c>
      <c r="M7" s="93"/>
      <c r="N7" s="93"/>
      <c r="O7" s="92"/>
      <c r="P7" s="92"/>
      <c r="Q7" s="101"/>
      <c r="R7" s="101"/>
      <c r="S7" s="101"/>
      <c r="T7" s="101"/>
      <c r="U7" s="86">
        <v>37</v>
      </c>
      <c r="V7" s="86">
        <v>3.9826E-2</v>
      </c>
      <c r="W7" s="86">
        <v>97</v>
      </c>
      <c r="X7" s="86">
        <v>28</v>
      </c>
      <c r="Y7" s="60">
        <v>33</v>
      </c>
      <c r="Z7" s="60">
        <v>42.28</v>
      </c>
      <c r="AA7" s="60">
        <v>96</v>
      </c>
      <c r="AB7" s="60">
        <v>30</v>
      </c>
      <c r="AC7" s="93"/>
      <c r="AD7" s="93"/>
      <c r="AE7" s="93"/>
      <c r="AF7" s="93"/>
      <c r="AG7" s="140">
        <v>25</v>
      </c>
      <c r="AH7" s="141">
        <v>43</v>
      </c>
      <c r="AI7" s="140">
        <v>98</v>
      </c>
      <c r="AJ7" s="140">
        <v>29</v>
      </c>
      <c r="AK7" s="120">
        <v>25</v>
      </c>
      <c r="AL7" s="192">
        <v>1.6875000000000001E-2</v>
      </c>
      <c r="AM7" s="120">
        <v>99</v>
      </c>
      <c r="AN7" s="120">
        <v>30</v>
      </c>
      <c r="AO7" s="246">
        <v>22</v>
      </c>
      <c r="AP7" s="227" t="s">
        <v>341</v>
      </c>
      <c r="AQ7" s="249">
        <v>98</v>
      </c>
      <c r="AR7" s="264">
        <v>30</v>
      </c>
      <c r="AS7" s="261">
        <f>+AE7+AA7+W7+S7+O7+K7+G7+AI7+AM7+AQ7</f>
        <v>669</v>
      </c>
      <c r="AT7" s="121">
        <f>+AS7</f>
        <v>669</v>
      </c>
      <c r="AU7" s="2">
        <f>+AF7+AB7+X7+T7+P7+L7+H7+AJ7+AN7+AR7</f>
        <v>201</v>
      </c>
      <c r="AV7" s="121">
        <f>+AU7</f>
        <v>201</v>
      </c>
      <c r="AW7" s="265">
        <v>7</v>
      </c>
    </row>
    <row r="8" spans="1:49" ht="21" customHeight="1" x14ac:dyDescent="0.25">
      <c r="A8" s="32" t="s">
        <v>134</v>
      </c>
      <c r="B8" s="116" t="s">
        <v>55</v>
      </c>
      <c r="C8" s="114" t="s">
        <v>16</v>
      </c>
      <c r="D8" s="148" t="s">
        <v>285</v>
      </c>
      <c r="E8" s="135">
        <v>37</v>
      </c>
      <c r="F8" s="136">
        <v>3.8969907407407404E-2</v>
      </c>
      <c r="G8" s="137">
        <v>94</v>
      </c>
      <c r="H8" s="137">
        <v>28</v>
      </c>
      <c r="I8" s="138">
        <v>43</v>
      </c>
      <c r="J8" s="139">
        <v>3.7025462962962961E-2</v>
      </c>
      <c r="K8" s="138">
        <v>96</v>
      </c>
      <c r="L8" s="138">
        <v>29</v>
      </c>
      <c r="M8" s="140">
        <v>81</v>
      </c>
      <c r="N8" s="141">
        <v>56.24</v>
      </c>
      <c r="O8" s="140">
        <v>93</v>
      </c>
      <c r="P8" s="140">
        <v>27</v>
      </c>
      <c r="Q8" s="135">
        <v>32</v>
      </c>
      <c r="R8" s="136">
        <v>3.1736111111111111E-2</v>
      </c>
      <c r="S8" s="137">
        <v>96</v>
      </c>
      <c r="T8" s="137">
        <v>28</v>
      </c>
      <c r="U8" s="143"/>
      <c r="V8" s="143"/>
      <c r="W8" s="143"/>
      <c r="X8" s="143"/>
      <c r="Y8" s="233">
        <v>56</v>
      </c>
      <c r="Z8" s="233">
        <v>48.48</v>
      </c>
      <c r="AA8" s="233">
        <v>90</v>
      </c>
      <c r="AB8" s="233">
        <v>28</v>
      </c>
      <c r="AC8" s="10">
        <v>37</v>
      </c>
      <c r="AD8" s="10" t="s">
        <v>288</v>
      </c>
      <c r="AE8" s="10">
        <v>96</v>
      </c>
      <c r="AF8" s="10">
        <v>27</v>
      </c>
      <c r="AG8" s="357">
        <v>50</v>
      </c>
      <c r="AH8" s="358">
        <v>49.24</v>
      </c>
      <c r="AI8" s="357">
        <v>91</v>
      </c>
      <c r="AJ8" s="357">
        <v>26</v>
      </c>
      <c r="AK8" s="10">
        <v>36</v>
      </c>
      <c r="AL8" s="191">
        <v>1.9143518518518518E-2</v>
      </c>
      <c r="AM8" s="10">
        <v>97</v>
      </c>
      <c r="AN8" s="10">
        <v>28</v>
      </c>
      <c r="AO8" s="184">
        <v>42</v>
      </c>
      <c r="AP8" s="230" t="s">
        <v>344</v>
      </c>
      <c r="AQ8" s="248">
        <v>95</v>
      </c>
      <c r="AR8" s="248">
        <v>28</v>
      </c>
      <c r="AS8" s="261">
        <f>+AE8+AA8+W8+S8+O8+K8+G8+AI8+AM8+AQ8</f>
        <v>848</v>
      </c>
      <c r="AT8" s="121">
        <f>+AS8-91-90</f>
        <v>667</v>
      </c>
      <c r="AU8" s="2">
        <f>+AF8+AB8+X8+T8+P8+L8+H8+AJ8+AN8+AR8</f>
        <v>249</v>
      </c>
      <c r="AV8" s="253">
        <f>+AU8-26-28</f>
        <v>195</v>
      </c>
      <c r="AW8" s="262">
        <v>9</v>
      </c>
    </row>
    <row r="9" spans="1:49" ht="21" customHeight="1" x14ac:dyDescent="0.25">
      <c r="A9" s="43" t="s">
        <v>90</v>
      </c>
      <c r="B9" s="115" t="s">
        <v>64</v>
      </c>
      <c r="C9" s="177" t="s">
        <v>18</v>
      </c>
      <c r="D9" s="152" t="s">
        <v>7</v>
      </c>
      <c r="E9" s="46">
        <v>29</v>
      </c>
      <c r="F9" s="53">
        <v>3.5659722222222225E-2</v>
      </c>
      <c r="G9" s="39">
        <v>95</v>
      </c>
      <c r="H9" s="39">
        <v>27</v>
      </c>
      <c r="I9" s="6">
        <v>35</v>
      </c>
      <c r="J9" s="7">
        <v>3.4930555555555555E-2</v>
      </c>
      <c r="K9" s="6">
        <v>98</v>
      </c>
      <c r="L9" s="6">
        <v>28</v>
      </c>
      <c r="M9" s="8"/>
      <c r="N9" s="8"/>
      <c r="O9" s="49"/>
      <c r="P9" s="49"/>
      <c r="Q9" s="45"/>
      <c r="R9" s="45"/>
      <c r="S9" s="45"/>
      <c r="T9" s="45"/>
      <c r="U9" s="49"/>
      <c r="V9" s="49"/>
      <c r="W9" s="49"/>
      <c r="X9" s="49"/>
      <c r="Y9" s="2">
        <v>51</v>
      </c>
      <c r="Z9" s="2">
        <v>47.1</v>
      </c>
      <c r="AA9" s="2">
        <v>92</v>
      </c>
      <c r="AB9" s="2">
        <v>28</v>
      </c>
      <c r="AC9" s="2">
        <v>35</v>
      </c>
      <c r="AD9" s="2" t="s">
        <v>286</v>
      </c>
      <c r="AE9" s="2">
        <v>98</v>
      </c>
      <c r="AF9" s="2">
        <v>30</v>
      </c>
      <c r="AG9" s="98">
        <v>46</v>
      </c>
      <c r="AH9" s="99">
        <v>48.16</v>
      </c>
      <c r="AI9" s="98">
        <v>94</v>
      </c>
      <c r="AJ9" s="98">
        <v>28</v>
      </c>
      <c r="AK9" s="126">
        <v>49</v>
      </c>
      <c r="AL9" s="190">
        <v>2.3842592592592596E-2</v>
      </c>
      <c r="AM9" s="126">
        <v>91</v>
      </c>
      <c r="AN9" s="126">
        <v>28</v>
      </c>
      <c r="AO9" s="245">
        <v>37</v>
      </c>
      <c r="AP9" s="226" t="s">
        <v>342</v>
      </c>
      <c r="AQ9" s="247">
        <v>97</v>
      </c>
      <c r="AR9" s="259">
        <v>29</v>
      </c>
      <c r="AS9" s="261">
        <f>+AE9+AA9+W9+S9+O9+K9+G9+AI9+AM9+AQ9</f>
        <v>665</v>
      </c>
      <c r="AT9" s="121">
        <f>+AS9</f>
        <v>665</v>
      </c>
      <c r="AU9" s="2">
        <f>+AF9+AB9+X9+T9+P9+L9+H9+AJ9+AN9+AR9</f>
        <v>198</v>
      </c>
      <c r="AV9" s="121">
        <f>+AU9</f>
        <v>198</v>
      </c>
      <c r="AW9" s="265">
        <v>7</v>
      </c>
    </row>
    <row r="10" spans="1:49" ht="21" customHeight="1" x14ac:dyDescent="0.25">
      <c r="A10" s="43" t="s">
        <v>113</v>
      </c>
      <c r="B10" s="115" t="s">
        <v>114</v>
      </c>
      <c r="C10" s="32" t="s">
        <v>6</v>
      </c>
      <c r="D10" s="28" t="s">
        <v>7</v>
      </c>
      <c r="E10" s="84">
        <v>48</v>
      </c>
      <c r="F10" s="351">
        <v>4.9108796296296296E-2</v>
      </c>
      <c r="G10" s="86">
        <v>88</v>
      </c>
      <c r="H10" s="86">
        <v>24</v>
      </c>
      <c r="I10" s="87">
        <v>63</v>
      </c>
      <c r="J10" s="88">
        <v>4.3750000000000004E-2</v>
      </c>
      <c r="K10" s="87">
        <v>88</v>
      </c>
      <c r="L10" s="87">
        <v>25</v>
      </c>
      <c r="M10" s="89">
        <v>119</v>
      </c>
      <c r="N10" s="90">
        <v>64.47</v>
      </c>
      <c r="O10" s="89">
        <v>80</v>
      </c>
      <c r="P10" s="89">
        <v>22</v>
      </c>
      <c r="Q10" s="84">
        <v>43</v>
      </c>
      <c r="R10" s="85">
        <v>3.5752314814814813E-2</v>
      </c>
      <c r="S10" s="86">
        <v>90</v>
      </c>
      <c r="T10" s="86">
        <v>26</v>
      </c>
      <c r="U10" s="212">
        <v>140</v>
      </c>
      <c r="V10" s="212">
        <v>5.3032000000000003E-2</v>
      </c>
      <c r="W10" s="212">
        <v>56</v>
      </c>
      <c r="X10" s="212">
        <v>17</v>
      </c>
      <c r="Y10" s="60">
        <v>69</v>
      </c>
      <c r="Z10" s="60">
        <v>55.45</v>
      </c>
      <c r="AA10" s="60">
        <v>85</v>
      </c>
      <c r="AB10" s="60">
        <v>27</v>
      </c>
      <c r="AC10" s="60">
        <v>45</v>
      </c>
      <c r="AD10" s="60" t="s">
        <v>291</v>
      </c>
      <c r="AE10" s="60">
        <v>93</v>
      </c>
      <c r="AF10" s="60">
        <v>29</v>
      </c>
      <c r="AG10" s="144"/>
      <c r="AH10" s="144"/>
      <c r="AI10" s="144"/>
      <c r="AJ10" s="144"/>
      <c r="AK10" s="120">
        <v>46</v>
      </c>
      <c r="AL10" s="192">
        <v>2.1979166666666664E-2</v>
      </c>
      <c r="AM10" s="120">
        <v>93</v>
      </c>
      <c r="AN10" s="120">
        <v>29</v>
      </c>
      <c r="AO10" s="144"/>
      <c r="AP10" s="144"/>
      <c r="AQ10" s="144"/>
      <c r="AR10" s="359"/>
      <c r="AS10" s="261">
        <f>+AE10+AA10+W10+S10+O10+K10+G10+AI10+AM10+AQ10</f>
        <v>673</v>
      </c>
      <c r="AT10" s="121">
        <f>+AS10-56</f>
        <v>617</v>
      </c>
      <c r="AU10" s="2">
        <f>+AF10+AB10+X10+T10+P10+L10+H10+AJ10+AN10+AR10</f>
        <v>199</v>
      </c>
      <c r="AV10" s="121">
        <f>+AU10-17</f>
        <v>182</v>
      </c>
      <c r="AW10" s="262">
        <v>8</v>
      </c>
    </row>
    <row r="11" spans="1:49" ht="21" customHeight="1" x14ac:dyDescent="0.25">
      <c r="A11" s="43" t="s">
        <v>115</v>
      </c>
      <c r="B11" s="115" t="s">
        <v>116</v>
      </c>
      <c r="C11" s="32" t="s">
        <v>76</v>
      </c>
      <c r="D11" s="64" t="s">
        <v>9</v>
      </c>
      <c r="E11" s="94">
        <v>46</v>
      </c>
      <c r="F11" s="352">
        <v>4.701388888888889E-2</v>
      </c>
      <c r="G11" s="96">
        <v>89</v>
      </c>
      <c r="H11" s="96">
        <v>30</v>
      </c>
      <c r="I11" s="112">
        <v>64</v>
      </c>
      <c r="J11" s="113">
        <v>4.4108796296296299E-2</v>
      </c>
      <c r="K11" s="112">
        <v>87</v>
      </c>
      <c r="L11" s="112">
        <v>29</v>
      </c>
      <c r="M11" s="353">
        <v>118</v>
      </c>
      <c r="N11" s="354">
        <v>64.39</v>
      </c>
      <c r="O11" s="353">
        <v>81</v>
      </c>
      <c r="P11" s="353">
        <v>26</v>
      </c>
      <c r="Q11" s="94">
        <v>51</v>
      </c>
      <c r="R11" s="95">
        <v>4.0381944444444443E-2</v>
      </c>
      <c r="S11" s="96">
        <v>85</v>
      </c>
      <c r="T11" s="96">
        <v>26</v>
      </c>
      <c r="U11" s="213">
        <v>150</v>
      </c>
      <c r="V11" s="213">
        <v>5.4096999999999999E-2</v>
      </c>
      <c r="W11" s="213">
        <v>54</v>
      </c>
      <c r="X11" s="213">
        <v>23</v>
      </c>
      <c r="Y11" s="356">
        <v>74</v>
      </c>
      <c r="Z11" s="356">
        <v>57.29</v>
      </c>
      <c r="AA11" s="356">
        <v>82</v>
      </c>
      <c r="AB11" s="356">
        <v>26</v>
      </c>
      <c r="AC11" s="126">
        <v>56</v>
      </c>
      <c r="AD11" s="126" t="s">
        <v>293</v>
      </c>
      <c r="AE11" s="126">
        <v>86</v>
      </c>
      <c r="AF11" s="126">
        <v>26</v>
      </c>
      <c r="AG11" s="98">
        <v>61</v>
      </c>
      <c r="AH11" s="99">
        <v>63.26</v>
      </c>
      <c r="AI11" s="98">
        <v>85</v>
      </c>
      <c r="AJ11" s="98">
        <v>28</v>
      </c>
      <c r="AK11" s="126">
        <v>47</v>
      </c>
      <c r="AL11" s="190">
        <v>2.2291666666666668E-2</v>
      </c>
      <c r="AM11" s="126">
        <v>92</v>
      </c>
      <c r="AN11" s="126">
        <v>28</v>
      </c>
      <c r="AO11" s="245">
        <v>48</v>
      </c>
      <c r="AP11" s="226" t="s">
        <v>347</v>
      </c>
      <c r="AQ11" s="247">
        <v>92</v>
      </c>
      <c r="AR11" s="259">
        <v>28</v>
      </c>
      <c r="AS11" s="261">
        <f>+AE11+AA11+W11+S11+O11+K11+G11+AI11+AM11+AQ11</f>
        <v>833</v>
      </c>
      <c r="AT11" s="121">
        <f>+AS11-54-81-82</f>
        <v>616</v>
      </c>
      <c r="AU11" s="2">
        <f>+AF11+AB11+X11+T11+P11+L11+H11+AJ11+AN11+AR11</f>
        <v>270</v>
      </c>
      <c r="AV11" s="121">
        <f>+AU11-26-23-26</f>
        <v>195</v>
      </c>
      <c r="AW11" s="262">
        <v>10</v>
      </c>
    </row>
    <row r="12" spans="1:49" ht="21" customHeight="1" x14ac:dyDescent="0.25">
      <c r="A12" s="32" t="s">
        <v>180</v>
      </c>
      <c r="B12" s="25" t="s">
        <v>181</v>
      </c>
      <c r="C12" s="147" t="s">
        <v>182</v>
      </c>
      <c r="D12" s="15" t="s">
        <v>9</v>
      </c>
      <c r="E12" s="47"/>
      <c r="F12" s="47"/>
      <c r="G12" s="47"/>
      <c r="H12" s="47"/>
      <c r="I12" s="45"/>
      <c r="J12" s="45"/>
      <c r="K12" s="47"/>
      <c r="L12" s="47"/>
      <c r="M12" s="15">
        <v>95</v>
      </c>
      <c r="N12" s="14">
        <v>59.16</v>
      </c>
      <c r="O12" s="15">
        <v>89</v>
      </c>
      <c r="P12" s="15">
        <v>29</v>
      </c>
      <c r="Q12" s="46">
        <v>38</v>
      </c>
      <c r="R12" s="53">
        <v>3.408564814814815E-2</v>
      </c>
      <c r="S12" s="39">
        <v>92</v>
      </c>
      <c r="T12" s="39">
        <v>29</v>
      </c>
      <c r="U12" s="49"/>
      <c r="V12" s="49"/>
      <c r="W12" s="49"/>
      <c r="X12" s="49"/>
      <c r="Y12" s="8"/>
      <c r="Z12" s="8"/>
      <c r="AA12" s="8"/>
      <c r="AB12" s="8"/>
      <c r="AC12" s="2">
        <v>42</v>
      </c>
      <c r="AD12" s="2" t="s">
        <v>290</v>
      </c>
      <c r="AE12" s="2">
        <v>94</v>
      </c>
      <c r="AF12" s="2">
        <v>29</v>
      </c>
      <c r="AG12" s="98">
        <v>49</v>
      </c>
      <c r="AH12" s="99">
        <v>49.19</v>
      </c>
      <c r="AI12" s="98">
        <v>92</v>
      </c>
      <c r="AJ12" s="98">
        <v>30</v>
      </c>
      <c r="AK12" s="126">
        <v>38</v>
      </c>
      <c r="AL12" s="190">
        <v>1.9583333333333331E-2</v>
      </c>
      <c r="AM12" s="126">
        <v>96</v>
      </c>
      <c r="AN12" s="126">
        <v>30</v>
      </c>
      <c r="AO12" s="245">
        <v>43</v>
      </c>
      <c r="AP12" s="226" t="s">
        <v>345</v>
      </c>
      <c r="AQ12" s="247">
        <v>94</v>
      </c>
      <c r="AR12" s="259">
        <v>30</v>
      </c>
      <c r="AS12" s="261">
        <f>+AE12+AA12+W12+S12+O12+K12+G12+AI12+AM12+AQ12</f>
        <v>557</v>
      </c>
      <c r="AT12" s="121">
        <f>+AS12</f>
        <v>557</v>
      </c>
      <c r="AU12" s="2">
        <f>+AF12+AB12+X12+T12+P12+L12+H12+AJ12+AN12+AR12</f>
        <v>177</v>
      </c>
      <c r="AV12" s="121">
        <f>+AU12</f>
        <v>177</v>
      </c>
      <c r="AW12" s="265">
        <v>6</v>
      </c>
    </row>
    <row r="13" spans="1:49" ht="21" customHeight="1" x14ac:dyDescent="0.25">
      <c r="A13" s="32" t="s">
        <v>130</v>
      </c>
      <c r="B13" s="25" t="s">
        <v>221</v>
      </c>
      <c r="C13" s="12" t="s">
        <v>228</v>
      </c>
      <c r="D13" s="27" t="s">
        <v>9</v>
      </c>
      <c r="E13" s="143"/>
      <c r="F13" s="143"/>
      <c r="G13" s="143"/>
      <c r="H13" s="143"/>
      <c r="I13" s="144"/>
      <c r="J13" s="144"/>
      <c r="K13" s="143"/>
      <c r="L13" s="143"/>
      <c r="M13" s="144"/>
      <c r="N13" s="144"/>
      <c r="O13" s="143"/>
      <c r="P13" s="143"/>
      <c r="Q13" s="144"/>
      <c r="R13" s="144"/>
      <c r="S13" s="144"/>
      <c r="T13" s="144"/>
      <c r="U13" s="254">
        <v>107</v>
      </c>
      <c r="V13" s="255">
        <v>4.9039351851851855E-2</v>
      </c>
      <c r="W13" s="254">
        <v>76</v>
      </c>
      <c r="X13" s="254">
        <v>27</v>
      </c>
      <c r="Y13" s="120">
        <v>62</v>
      </c>
      <c r="Z13" s="120">
        <v>51.09</v>
      </c>
      <c r="AA13" s="120">
        <v>88</v>
      </c>
      <c r="AB13" s="120">
        <v>30</v>
      </c>
      <c r="AC13" s="10">
        <v>40</v>
      </c>
      <c r="AD13" s="10" t="s">
        <v>289</v>
      </c>
      <c r="AE13" s="10">
        <v>95</v>
      </c>
      <c r="AF13" s="10">
        <v>30</v>
      </c>
      <c r="AG13" s="21">
        <v>55</v>
      </c>
      <c r="AH13" s="125">
        <v>55.4</v>
      </c>
      <c r="AI13" s="21">
        <v>89</v>
      </c>
      <c r="AJ13" s="21">
        <v>29</v>
      </c>
      <c r="AK13" s="10">
        <v>42</v>
      </c>
      <c r="AL13" s="191">
        <v>2.0335648148148148E-2</v>
      </c>
      <c r="AM13" s="10">
        <v>94</v>
      </c>
      <c r="AN13" s="10">
        <v>29</v>
      </c>
      <c r="AO13" s="184">
        <v>45</v>
      </c>
      <c r="AP13" s="230" t="s">
        <v>346</v>
      </c>
      <c r="AQ13" s="248">
        <v>93</v>
      </c>
      <c r="AR13" s="248">
        <v>29</v>
      </c>
      <c r="AS13" s="261">
        <f>+AE13+AA13+W13+S13+O13+K13+G13+AI13+AM13+AQ13</f>
        <v>535</v>
      </c>
      <c r="AT13" s="121">
        <f>+AS13</f>
        <v>535</v>
      </c>
      <c r="AU13" s="2">
        <f>+AF13+AB13+X13+T13+P13+L13+H13+AJ13+AN13+AR13</f>
        <v>174</v>
      </c>
      <c r="AV13" s="121">
        <f>+AU13</f>
        <v>174</v>
      </c>
      <c r="AW13" s="265">
        <v>6</v>
      </c>
    </row>
    <row r="14" spans="1:49" ht="25.5" customHeight="1" x14ac:dyDescent="0.25">
      <c r="A14" s="43" t="s">
        <v>124</v>
      </c>
      <c r="B14" s="115" t="s">
        <v>34</v>
      </c>
      <c r="C14" s="32" t="s">
        <v>6</v>
      </c>
      <c r="D14" s="22" t="s">
        <v>9</v>
      </c>
      <c r="E14" s="46">
        <v>49</v>
      </c>
      <c r="F14" s="55">
        <v>5.0416666666666665E-2</v>
      </c>
      <c r="G14" s="39">
        <v>87</v>
      </c>
      <c r="H14" s="39">
        <v>29</v>
      </c>
      <c r="I14" s="6">
        <v>74</v>
      </c>
      <c r="J14" s="7">
        <v>4.7233796296296295E-2</v>
      </c>
      <c r="K14" s="6">
        <v>81</v>
      </c>
      <c r="L14" s="6">
        <v>24</v>
      </c>
      <c r="M14" s="8"/>
      <c r="N14" s="8"/>
      <c r="O14" s="49"/>
      <c r="P14" s="49"/>
      <c r="Q14" s="46">
        <v>53</v>
      </c>
      <c r="R14" s="55">
        <v>4.5810185185185183E-2</v>
      </c>
      <c r="S14" s="39">
        <v>84</v>
      </c>
      <c r="T14" s="39">
        <v>25</v>
      </c>
      <c r="U14" s="49"/>
      <c r="V14" s="49"/>
      <c r="W14" s="49"/>
      <c r="X14" s="49"/>
      <c r="Y14" s="8"/>
      <c r="Z14" s="8"/>
      <c r="AA14" s="8"/>
      <c r="AB14" s="8"/>
      <c r="AC14" s="8"/>
      <c r="AD14" s="8"/>
      <c r="AE14" s="8"/>
      <c r="AF14" s="8"/>
      <c r="AG14" s="98">
        <v>70</v>
      </c>
      <c r="AH14" s="99">
        <v>66.25</v>
      </c>
      <c r="AI14" s="98">
        <v>78</v>
      </c>
      <c r="AJ14" s="98">
        <v>22</v>
      </c>
      <c r="AK14" s="126">
        <v>52</v>
      </c>
      <c r="AL14" s="190">
        <v>2.6932870370370371E-2</v>
      </c>
      <c r="AM14" s="126">
        <v>88</v>
      </c>
      <c r="AN14" s="126">
        <v>26</v>
      </c>
      <c r="AO14" s="245">
        <v>55</v>
      </c>
      <c r="AP14" s="226" t="s">
        <v>351</v>
      </c>
      <c r="AQ14" s="247">
        <v>85</v>
      </c>
      <c r="AR14" s="259">
        <v>22</v>
      </c>
      <c r="AS14" s="261">
        <f>+AE14+AA14+W14+S14+O14+K14+G14+AI14+AM14+AQ14</f>
        <v>503</v>
      </c>
      <c r="AT14" s="121">
        <f>+AS14</f>
        <v>503</v>
      </c>
      <c r="AU14" s="2">
        <f>+AF14+AB14+X14+T14+P14+L14+H14+AJ14+AN14+AR14</f>
        <v>148</v>
      </c>
      <c r="AV14" s="121">
        <f>+AU14</f>
        <v>148</v>
      </c>
      <c r="AW14" s="265">
        <v>7</v>
      </c>
    </row>
    <row r="15" spans="1:49" ht="21" customHeight="1" x14ac:dyDescent="0.25">
      <c r="A15" s="43" t="s">
        <v>123</v>
      </c>
      <c r="B15" s="115" t="s">
        <v>122</v>
      </c>
      <c r="C15" s="32"/>
      <c r="D15" s="22" t="s">
        <v>9</v>
      </c>
      <c r="E15" s="92"/>
      <c r="F15" s="92"/>
      <c r="G15" s="92"/>
      <c r="H15" s="92"/>
      <c r="I15" s="87">
        <v>72</v>
      </c>
      <c r="J15" s="88">
        <v>4.6724537037037044E-2</v>
      </c>
      <c r="K15" s="87">
        <v>82</v>
      </c>
      <c r="L15" s="87">
        <v>25</v>
      </c>
      <c r="M15" s="93"/>
      <c r="N15" s="93"/>
      <c r="O15" s="92"/>
      <c r="P15" s="92"/>
      <c r="Q15" s="101"/>
      <c r="R15" s="101"/>
      <c r="S15" s="101"/>
      <c r="T15" s="101"/>
      <c r="U15" s="142"/>
      <c r="V15" s="142"/>
      <c r="W15" s="142"/>
      <c r="X15" s="142"/>
      <c r="Y15" s="60">
        <v>83</v>
      </c>
      <c r="Z15" s="60">
        <v>63.1</v>
      </c>
      <c r="AA15" s="60">
        <v>76</v>
      </c>
      <c r="AB15" s="60">
        <v>24</v>
      </c>
      <c r="AC15" s="82"/>
      <c r="AD15" s="82"/>
      <c r="AE15" s="82"/>
      <c r="AF15" s="82"/>
      <c r="AG15" s="21">
        <v>66</v>
      </c>
      <c r="AH15" s="125">
        <v>64.28</v>
      </c>
      <c r="AI15" s="21">
        <v>82</v>
      </c>
      <c r="AJ15" s="21">
        <v>26</v>
      </c>
      <c r="AK15" s="2">
        <v>51</v>
      </c>
      <c r="AL15" s="185">
        <v>2.390046296296296E-2</v>
      </c>
      <c r="AM15" s="2">
        <v>89</v>
      </c>
      <c r="AN15" s="2">
        <v>27</v>
      </c>
      <c r="AO15" s="174">
        <v>51</v>
      </c>
      <c r="AP15" s="223" t="s">
        <v>350</v>
      </c>
      <c r="AQ15" s="224">
        <v>89</v>
      </c>
      <c r="AR15" s="224">
        <v>26</v>
      </c>
      <c r="AS15" s="269">
        <f>+AE15+AA15+W15+S15+O15+K15+G15+AI15+AM15+AQ15</f>
        <v>418</v>
      </c>
      <c r="AT15" s="121">
        <f>+AS15</f>
        <v>418</v>
      </c>
      <c r="AU15" s="2">
        <f>+AF15+AB15+X15+T15+P15+L15+H15+AJ15+AN15+AR15</f>
        <v>128</v>
      </c>
      <c r="AV15" s="121">
        <f>+AU15</f>
        <v>128</v>
      </c>
      <c r="AW15" s="265">
        <v>5</v>
      </c>
    </row>
    <row r="16" spans="1:49" ht="21" customHeight="1" x14ac:dyDescent="0.25">
      <c r="A16" s="32" t="s">
        <v>175</v>
      </c>
      <c r="B16" s="25" t="s">
        <v>165</v>
      </c>
      <c r="C16" s="12" t="s">
        <v>166</v>
      </c>
      <c r="D16" s="20" t="s">
        <v>126</v>
      </c>
      <c r="E16" s="103"/>
      <c r="F16" s="103"/>
      <c r="G16" s="103"/>
      <c r="H16" s="103"/>
      <c r="I16" s="104"/>
      <c r="J16" s="104"/>
      <c r="K16" s="103"/>
      <c r="L16" s="103"/>
      <c r="M16" s="98">
        <v>145</v>
      </c>
      <c r="N16" s="99">
        <v>73.36</v>
      </c>
      <c r="O16" s="98">
        <v>68</v>
      </c>
      <c r="P16" s="98">
        <v>29</v>
      </c>
      <c r="Q16" s="104"/>
      <c r="R16" s="104"/>
      <c r="S16" s="104"/>
      <c r="T16" s="104"/>
      <c r="U16" s="96">
        <v>137</v>
      </c>
      <c r="V16" s="96">
        <v>5.2905000000000001E-2</v>
      </c>
      <c r="W16" s="96">
        <v>60</v>
      </c>
      <c r="X16" s="96">
        <v>30</v>
      </c>
      <c r="Y16" s="126">
        <v>76</v>
      </c>
      <c r="Z16" s="126">
        <v>58.12</v>
      </c>
      <c r="AA16" s="126">
        <v>80</v>
      </c>
      <c r="AB16" s="126">
        <v>29</v>
      </c>
      <c r="AC16" s="10">
        <v>55</v>
      </c>
      <c r="AD16" s="10" t="s">
        <v>292</v>
      </c>
      <c r="AE16" s="10">
        <v>87</v>
      </c>
      <c r="AF16" s="10">
        <v>30</v>
      </c>
      <c r="AG16" s="21">
        <v>60</v>
      </c>
      <c r="AH16" s="125">
        <v>57.38</v>
      </c>
      <c r="AI16" s="21">
        <v>86</v>
      </c>
      <c r="AJ16" s="21">
        <v>29</v>
      </c>
      <c r="AK16" s="124"/>
      <c r="AL16" s="124"/>
      <c r="AM16" s="124"/>
      <c r="AN16" s="124"/>
      <c r="AO16" s="124"/>
      <c r="AP16" s="124"/>
      <c r="AQ16" s="124"/>
      <c r="AR16" s="124"/>
      <c r="AS16" s="261">
        <f>+AE16+AA16+W16+S16+O16+K16+G16+AI16+AM16+AQ16</f>
        <v>381</v>
      </c>
      <c r="AT16" s="121">
        <f>+AS16</f>
        <v>381</v>
      </c>
      <c r="AU16" s="2">
        <f>+AF16+AB16+X16+T16+P16+L16+H16+AJ16+AN16+AR16</f>
        <v>147</v>
      </c>
      <c r="AV16" s="121">
        <f>+AU16</f>
        <v>147</v>
      </c>
      <c r="AW16" s="265">
        <v>5</v>
      </c>
    </row>
    <row r="17" spans="1:49" ht="21" customHeight="1" x14ac:dyDescent="0.25">
      <c r="A17" s="32" t="s">
        <v>186</v>
      </c>
      <c r="B17" s="116" t="s">
        <v>204</v>
      </c>
      <c r="C17" s="114" t="s">
        <v>12</v>
      </c>
      <c r="D17" s="179" t="s">
        <v>7</v>
      </c>
      <c r="E17" s="46">
        <v>27</v>
      </c>
      <c r="F17" s="53">
        <v>3.5428240740740739E-2</v>
      </c>
      <c r="G17" s="39">
        <v>96</v>
      </c>
      <c r="H17" s="39">
        <v>28</v>
      </c>
      <c r="I17" s="8"/>
      <c r="J17" s="8"/>
      <c r="K17" s="49"/>
      <c r="L17" s="49"/>
      <c r="M17" s="8"/>
      <c r="N17" s="8"/>
      <c r="O17" s="49"/>
      <c r="P17" s="49"/>
      <c r="Q17" s="46">
        <v>28</v>
      </c>
      <c r="R17" s="53">
        <v>3.1122685185185187E-2</v>
      </c>
      <c r="S17" s="39">
        <v>98</v>
      </c>
      <c r="T17" s="39">
        <v>29</v>
      </c>
      <c r="U17" s="49"/>
      <c r="V17" s="49"/>
      <c r="W17" s="49"/>
      <c r="X17" s="49"/>
      <c r="Y17" s="2">
        <v>31</v>
      </c>
      <c r="Z17" s="2">
        <v>42.22</v>
      </c>
      <c r="AA17" s="2">
        <v>97</v>
      </c>
      <c r="AB17" s="2">
        <v>29</v>
      </c>
      <c r="AC17" s="8"/>
      <c r="AD17" s="8"/>
      <c r="AE17" s="8"/>
      <c r="AF17" s="8"/>
      <c r="AG17" s="98">
        <v>63</v>
      </c>
      <c r="AH17" s="99">
        <v>63.59</v>
      </c>
      <c r="AI17" s="98">
        <v>83</v>
      </c>
      <c r="AJ17" s="98">
        <v>28</v>
      </c>
      <c r="AK17" s="103"/>
      <c r="AL17" s="103"/>
      <c r="AM17" s="103"/>
      <c r="AN17" s="103"/>
      <c r="AO17" s="103"/>
      <c r="AP17" s="103"/>
      <c r="AQ17" s="103"/>
      <c r="AR17" s="270"/>
      <c r="AS17" s="261">
        <f>+AE17+AA17+W17+S17+O17+K17+G17+AI17+AM17+AQ17</f>
        <v>374</v>
      </c>
      <c r="AT17" s="121">
        <f>+AS17</f>
        <v>374</v>
      </c>
      <c r="AU17" s="2">
        <f>+AF17+AB17+X17+T17+P17+L17+H17+AJ17+AN17+AR17</f>
        <v>114</v>
      </c>
      <c r="AV17" s="121">
        <f>+AU17</f>
        <v>114</v>
      </c>
      <c r="AW17" s="265">
        <v>4</v>
      </c>
    </row>
    <row r="18" spans="1:49" ht="21" customHeight="1" x14ac:dyDescent="0.25">
      <c r="A18" s="43" t="s">
        <v>117</v>
      </c>
      <c r="B18" s="115" t="s">
        <v>249</v>
      </c>
      <c r="C18" s="32" t="s">
        <v>6</v>
      </c>
      <c r="D18" s="64" t="s">
        <v>9</v>
      </c>
      <c r="E18" s="143"/>
      <c r="F18" s="143"/>
      <c r="G18" s="143"/>
      <c r="H18" s="143"/>
      <c r="I18" s="138">
        <v>65</v>
      </c>
      <c r="J18" s="139">
        <v>4.4803240740740741E-2</v>
      </c>
      <c r="K18" s="138">
        <v>86</v>
      </c>
      <c r="L18" s="138">
        <v>28</v>
      </c>
      <c r="M18" s="144"/>
      <c r="N18" s="144"/>
      <c r="O18" s="143"/>
      <c r="P18" s="143"/>
      <c r="Q18" s="145"/>
      <c r="R18" s="145"/>
      <c r="S18" s="145"/>
      <c r="T18" s="145"/>
      <c r="U18" s="149"/>
      <c r="V18" s="149"/>
      <c r="W18" s="149"/>
      <c r="X18" s="149"/>
      <c r="Y18" s="120">
        <v>75</v>
      </c>
      <c r="Z18" s="120">
        <v>57.48</v>
      </c>
      <c r="AA18" s="120">
        <v>81</v>
      </c>
      <c r="AB18" s="120">
        <v>25</v>
      </c>
      <c r="AC18" s="8"/>
      <c r="AD18" s="8"/>
      <c r="AE18" s="8"/>
      <c r="AF18" s="8"/>
      <c r="AG18" s="21">
        <v>62</v>
      </c>
      <c r="AH18" s="125">
        <v>63.28</v>
      </c>
      <c r="AI18" s="21">
        <v>84</v>
      </c>
      <c r="AJ18" s="21">
        <v>27</v>
      </c>
      <c r="AK18" s="124"/>
      <c r="AL18" s="124"/>
      <c r="AM18" s="124"/>
      <c r="AN18" s="124"/>
      <c r="AO18" s="184">
        <v>49</v>
      </c>
      <c r="AP18" s="230" t="s">
        <v>348</v>
      </c>
      <c r="AQ18" s="248">
        <v>91</v>
      </c>
      <c r="AR18" s="248">
        <v>27</v>
      </c>
      <c r="AS18" s="261">
        <f>+AE18+AA18+W18+S18+O18+K18+G18+AI18+AM18+AQ18</f>
        <v>342</v>
      </c>
      <c r="AT18" s="121">
        <f>+AS18</f>
        <v>342</v>
      </c>
      <c r="AU18" s="2">
        <f>+AF18+AB18+X18+T18+P18+L18+H18+AJ18+AN18+AR18</f>
        <v>107</v>
      </c>
      <c r="AV18" s="121">
        <f>+AU18</f>
        <v>107</v>
      </c>
      <c r="AW18" s="265">
        <v>4</v>
      </c>
    </row>
    <row r="19" spans="1:49" ht="21" customHeight="1" x14ac:dyDescent="0.25">
      <c r="A19" s="76" t="s">
        <v>225</v>
      </c>
      <c r="B19" s="78" t="s">
        <v>226</v>
      </c>
      <c r="C19" s="189" t="s">
        <v>11</v>
      </c>
      <c r="D19" s="15" t="s">
        <v>227</v>
      </c>
      <c r="E19" s="49"/>
      <c r="F19" s="49"/>
      <c r="G19" s="49"/>
      <c r="H19" s="49"/>
      <c r="I19" s="8"/>
      <c r="J19" s="8"/>
      <c r="K19" s="49"/>
      <c r="L19" s="49"/>
      <c r="M19" s="8"/>
      <c r="N19" s="8"/>
      <c r="O19" s="49"/>
      <c r="P19" s="49"/>
      <c r="Q19" s="8"/>
      <c r="R19" s="8"/>
      <c r="S19" s="8"/>
      <c r="T19" s="8"/>
      <c r="U19" s="49"/>
      <c r="V19" s="49"/>
      <c r="W19" s="49"/>
      <c r="X19" s="49"/>
      <c r="Y19" s="2">
        <v>22</v>
      </c>
      <c r="Z19" s="2">
        <v>41.2</v>
      </c>
      <c r="AA19" s="2">
        <v>99</v>
      </c>
      <c r="AB19" s="2">
        <v>30</v>
      </c>
      <c r="AC19" s="45"/>
      <c r="AD19" s="45"/>
      <c r="AE19" s="45"/>
      <c r="AF19" s="45"/>
      <c r="AG19" s="98">
        <v>21</v>
      </c>
      <c r="AH19" s="99">
        <v>41.46</v>
      </c>
      <c r="AI19" s="98">
        <v>99</v>
      </c>
      <c r="AJ19" s="98">
        <v>30</v>
      </c>
      <c r="AK19" s="103"/>
      <c r="AL19" s="103"/>
      <c r="AM19" s="103"/>
      <c r="AN19" s="103"/>
      <c r="AO19" s="245">
        <v>15</v>
      </c>
      <c r="AP19" s="226" t="s">
        <v>339</v>
      </c>
      <c r="AQ19" s="247">
        <v>99</v>
      </c>
      <c r="AR19" s="259">
        <v>30</v>
      </c>
      <c r="AS19" s="261">
        <f>+AE19+AA19+W19+S19+O19+K19+G19+AI19+AM19+AQ19</f>
        <v>297</v>
      </c>
      <c r="AT19" s="121">
        <f>+AS19</f>
        <v>297</v>
      </c>
      <c r="AU19" s="2">
        <f>+AF19+AB19+X19+T19+P19+L19+H19+AJ19+AN19+AR19</f>
        <v>90</v>
      </c>
      <c r="AV19" s="121">
        <f>+AU19</f>
        <v>90</v>
      </c>
      <c r="AW19" s="265">
        <v>3</v>
      </c>
    </row>
    <row r="20" spans="1:49" ht="21" customHeight="1" x14ac:dyDescent="0.25">
      <c r="A20" s="32" t="s">
        <v>174</v>
      </c>
      <c r="B20" s="116" t="s">
        <v>155</v>
      </c>
      <c r="C20" s="114" t="s">
        <v>12</v>
      </c>
      <c r="D20" s="63" t="s">
        <v>7</v>
      </c>
      <c r="E20" s="84">
        <v>40</v>
      </c>
      <c r="F20" s="85">
        <v>3.9432870370370368E-2</v>
      </c>
      <c r="G20" s="86">
        <v>93</v>
      </c>
      <c r="H20" s="86">
        <v>26</v>
      </c>
      <c r="I20" s="93"/>
      <c r="J20" s="93"/>
      <c r="K20" s="92"/>
      <c r="L20" s="92"/>
      <c r="M20" s="93"/>
      <c r="N20" s="93"/>
      <c r="O20" s="92"/>
      <c r="P20" s="92"/>
      <c r="Q20" s="101"/>
      <c r="R20" s="101"/>
      <c r="S20" s="101"/>
      <c r="T20" s="101"/>
      <c r="U20" s="86">
        <v>68</v>
      </c>
      <c r="V20" s="86">
        <v>4.4166999999999998E-2</v>
      </c>
      <c r="W20" s="86">
        <v>90</v>
      </c>
      <c r="X20" s="86">
        <v>27</v>
      </c>
      <c r="Y20" s="93"/>
      <c r="Z20" s="93"/>
      <c r="AA20" s="93"/>
      <c r="AB20" s="93"/>
      <c r="AC20" s="93"/>
      <c r="AD20" s="93"/>
      <c r="AE20" s="93"/>
      <c r="AF20" s="93"/>
      <c r="AG20" s="21">
        <v>45</v>
      </c>
      <c r="AH20" s="125">
        <v>48.1</v>
      </c>
      <c r="AI20" s="21">
        <v>95</v>
      </c>
      <c r="AJ20" s="21">
        <v>30</v>
      </c>
      <c r="AK20" s="47"/>
      <c r="AL20" s="47"/>
      <c r="AM20" s="47"/>
      <c r="AN20" s="47"/>
      <c r="AO20" s="47"/>
      <c r="AP20" s="47"/>
      <c r="AQ20" s="47"/>
      <c r="AR20" s="47"/>
      <c r="AS20" s="269">
        <f>+AE20+AA20+W20+S20+O20+K20+G20+AI20+AM20+AQ20</f>
        <v>278</v>
      </c>
      <c r="AT20" s="121">
        <f>+AS20</f>
        <v>278</v>
      </c>
      <c r="AU20" s="2">
        <f>+AF20+AB20+X20+T20+P20+L20+H20+AJ20+AN20+AR20</f>
        <v>83</v>
      </c>
      <c r="AV20" s="121">
        <f>+AU20</f>
        <v>83</v>
      </c>
      <c r="AW20" s="265">
        <v>3</v>
      </c>
    </row>
    <row r="21" spans="1:49" ht="21" customHeight="1" x14ac:dyDescent="0.25">
      <c r="A21" s="32" t="s">
        <v>187</v>
      </c>
      <c r="B21" s="25" t="s">
        <v>41</v>
      </c>
      <c r="C21" s="12" t="s">
        <v>166</v>
      </c>
      <c r="D21" s="20" t="s">
        <v>7</v>
      </c>
      <c r="E21" s="47"/>
      <c r="F21" s="47"/>
      <c r="G21" s="47"/>
      <c r="H21" s="47"/>
      <c r="I21" s="45"/>
      <c r="J21" s="45"/>
      <c r="K21" s="47"/>
      <c r="L21" s="47"/>
      <c r="M21" s="15">
        <v>144</v>
      </c>
      <c r="N21" s="14">
        <v>73.349999999999994</v>
      </c>
      <c r="O21" s="15">
        <v>69</v>
      </c>
      <c r="P21" s="15">
        <v>19</v>
      </c>
      <c r="Q21" s="45"/>
      <c r="R21" s="45"/>
      <c r="S21" s="45"/>
      <c r="T21" s="45"/>
      <c r="U21" s="39">
        <v>183</v>
      </c>
      <c r="V21" s="39">
        <v>5.9721999999999997E-2</v>
      </c>
      <c r="W21" s="39">
        <v>32</v>
      </c>
      <c r="X21" s="39">
        <v>7</v>
      </c>
      <c r="Y21" s="2">
        <v>80</v>
      </c>
      <c r="Z21" s="2">
        <v>61.03</v>
      </c>
      <c r="AA21" s="2">
        <v>78</v>
      </c>
      <c r="AB21" s="2">
        <v>26</v>
      </c>
      <c r="AC21" s="10">
        <v>61</v>
      </c>
      <c r="AD21" s="10" t="s">
        <v>294</v>
      </c>
      <c r="AE21" s="10">
        <v>83</v>
      </c>
      <c r="AF21" s="10">
        <v>28</v>
      </c>
      <c r="AG21" s="2"/>
      <c r="AH21" s="2"/>
      <c r="AI21" s="2"/>
      <c r="AJ21" s="2"/>
      <c r="AK21" s="8"/>
      <c r="AL21" s="8"/>
      <c r="AM21" s="8"/>
      <c r="AN21" s="8"/>
      <c r="AO21" s="8"/>
      <c r="AP21" s="8"/>
      <c r="AQ21" s="8"/>
      <c r="AR21" s="8"/>
      <c r="AS21" s="269">
        <f>+AE21+AA21+W21+S21+O21+K21+G21+AI21+AM21+AQ21</f>
        <v>262</v>
      </c>
      <c r="AT21" s="121">
        <f>+AS21</f>
        <v>262</v>
      </c>
      <c r="AU21" s="2">
        <f>+AF21+AB21+X21+T21+P21+L21+H21+AJ21+AN21+AR21</f>
        <v>80</v>
      </c>
      <c r="AV21" s="121">
        <f>+AU21</f>
        <v>80</v>
      </c>
      <c r="AW21" s="265">
        <v>4</v>
      </c>
    </row>
    <row r="22" spans="1:49" ht="21" customHeight="1" x14ac:dyDescent="0.25">
      <c r="A22" s="267" t="s">
        <v>111</v>
      </c>
      <c r="B22" s="268" t="s">
        <v>112</v>
      </c>
      <c r="C22" s="223" t="s">
        <v>6</v>
      </c>
      <c r="D22" s="122" t="s">
        <v>285</v>
      </c>
      <c r="E22" s="49"/>
      <c r="F22" s="49"/>
      <c r="G22" s="49"/>
      <c r="H22" s="49"/>
      <c r="I22" s="6">
        <v>59</v>
      </c>
      <c r="J22" s="7">
        <v>8.3761574074074072E-2</v>
      </c>
      <c r="K22" s="6">
        <v>91</v>
      </c>
      <c r="L22" s="6">
        <v>26</v>
      </c>
      <c r="M22" s="8"/>
      <c r="N22" s="8"/>
      <c r="O22" s="49"/>
      <c r="P22" s="49"/>
      <c r="Q22" s="45"/>
      <c r="R22" s="45"/>
      <c r="S22" s="45"/>
      <c r="T22" s="45"/>
      <c r="U22" s="119"/>
      <c r="V22" s="119"/>
      <c r="W22" s="119"/>
      <c r="X22" s="119"/>
      <c r="Y22" s="2">
        <v>78</v>
      </c>
      <c r="Z22" s="2">
        <v>59.59</v>
      </c>
      <c r="AA22" s="2">
        <v>79</v>
      </c>
      <c r="AB22" s="2">
        <v>26</v>
      </c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184">
        <v>50</v>
      </c>
      <c r="AP22" s="230" t="s">
        <v>349</v>
      </c>
      <c r="AQ22" s="248">
        <v>90</v>
      </c>
      <c r="AR22" s="248">
        <v>27</v>
      </c>
      <c r="AS22" s="261">
        <f>+AE22+AA22+W22+S22+O22+K22+G22+AI22+AM22+AQ22</f>
        <v>260</v>
      </c>
      <c r="AT22" s="121">
        <f>+AS22</f>
        <v>260</v>
      </c>
      <c r="AU22" s="2">
        <f>+AF22+AB22+X22+T22+P22+L22+H22+AJ22+AN22+AR22</f>
        <v>79</v>
      </c>
      <c r="AV22" s="121">
        <f>+AU22</f>
        <v>79</v>
      </c>
      <c r="AW22" s="265">
        <v>3</v>
      </c>
    </row>
    <row r="23" spans="1:49" ht="21" customHeight="1" x14ac:dyDescent="0.25">
      <c r="A23" s="43" t="s">
        <v>120</v>
      </c>
      <c r="B23" s="223" t="s">
        <v>352</v>
      </c>
      <c r="C23" s="114" t="s">
        <v>206</v>
      </c>
      <c r="D23" s="22" t="s">
        <v>9</v>
      </c>
      <c r="E23" s="111"/>
      <c r="F23" s="111"/>
      <c r="G23" s="111"/>
      <c r="H23" s="111"/>
      <c r="I23" s="112">
        <v>70</v>
      </c>
      <c r="J23" s="113">
        <v>4.6203703703703698E-2</v>
      </c>
      <c r="K23" s="112">
        <v>84</v>
      </c>
      <c r="L23" s="112">
        <v>26</v>
      </c>
      <c r="M23" s="100"/>
      <c r="N23" s="100"/>
      <c r="O23" s="111"/>
      <c r="P23" s="111"/>
      <c r="Q23" s="94">
        <v>49</v>
      </c>
      <c r="R23" s="95">
        <v>4.0254629629629633E-2</v>
      </c>
      <c r="S23" s="96">
        <v>86</v>
      </c>
      <c r="T23" s="96">
        <v>27</v>
      </c>
      <c r="U23" s="111"/>
      <c r="V23" s="111"/>
      <c r="W23" s="111"/>
      <c r="X23" s="111"/>
      <c r="Y23" s="100"/>
      <c r="Z23" s="100"/>
      <c r="AA23" s="100"/>
      <c r="AB23" s="100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184">
        <v>57</v>
      </c>
      <c r="AP23" s="230" t="s">
        <v>353</v>
      </c>
      <c r="AQ23" s="248">
        <v>84</v>
      </c>
      <c r="AR23" s="248">
        <v>21</v>
      </c>
      <c r="AS23" s="261">
        <f>+AE23+AA23+W23+S23+O23+K23+G23+AI23+AM23+AQ23</f>
        <v>254</v>
      </c>
      <c r="AT23" s="121">
        <f>+AS23</f>
        <v>254</v>
      </c>
      <c r="AU23" s="2">
        <f>+AF23+AB23+X23+T23+P23+L23+H23+AJ23+AN23+AR23</f>
        <v>74</v>
      </c>
      <c r="AV23" s="121">
        <f>+AU23</f>
        <v>74</v>
      </c>
      <c r="AW23" s="265">
        <v>3</v>
      </c>
    </row>
    <row r="24" spans="1:49" ht="21" customHeight="1" x14ac:dyDescent="0.25">
      <c r="A24" s="60" t="s">
        <v>308</v>
      </c>
      <c r="B24" s="173" t="s">
        <v>309</v>
      </c>
      <c r="C24" s="60" t="s">
        <v>153</v>
      </c>
      <c r="D24" s="127" t="s">
        <v>285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96">
        <v>24</v>
      </c>
      <c r="V24" s="96">
        <v>3.7303000000000003E-2</v>
      </c>
      <c r="W24" s="96">
        <v>100</v>
      </c>
      <c r="X24" s="96">
        <v>30</v>
      </c>
      <c r="Y24" s="126"/>
      <c r="Z24" s="126"/>
      <c r="AA24" s="126"/>
      <c r="AB24" s="126"/>
      <c r="AC24" s="126"/>
      <c r="AD24" s="126"/>
      <c r="AE24" s="126"/>
      <c r="AF24" s="126"/>
      <c r="AG24" s="98">
        <v>13</v>
      </c>
      <c r="AH24" s="99">
        <v>39.56</v>
      </c>
      <c r="AI24" s="98">
        <v>100</v>
      </c>
      <c r="AJ24" s="98">
        <v>30</v>
      </c>
      <c r="AK24" s="98"/>
      <c r="AL24" s="98"/>
      <c r="AM24" s="98"/>
      <c r="AN24" s="98"/>
      <c r="AO24" s="98"/>
      <c r="AP24" s="98"/>
      <c r="AQ24" s="98"/>
      <c r="AR24" s="58"/>
      <c r="AS24" s="261">
        <f>+AE24+AA24+W24+S24+O24+K24+G24+AI24+AM24+AQ24</f>
        <v>200</v>
      </c>
      <c r="AT24" s="121">
        <f>+AS24</f>
        <v>200</v>
      </c>
      <c r="AU24" s="2">
        <f>+AF24+AB24+X24+T24+P24+L24+H24+AJ24+AN24+AR24</f>
        <v>60</v>
      </c>
      <c r="AV24" s="121">
        <f>+AU24</f>
        <v>60</v>
      </c>
      <c r="AW24" s="265">
        <v>2</v>
      </c>
    </row>
    <row r="25" spans="1:49" ht="21" customHeight="1" x14ac:dyDescent="0.25">
      <c r="A25" s="32" t="s">
        <v>160</v>
      </c>
      <c r="B25" s="25" t="s">
        <v>161</v>
      </c>
      <c r="C25" s="147" t="s">
        <v>11</v>
      </c>
      <c r="D25" s="15" t="s">
        <v>162</v>
      </c>
      <c r="E25" s="47"/>
      <c r="F25" s="47"/>
      <c r="G25" s="47"/>
      <c r="H25" s="47"/>
      <c r="I25" s="45"/>
      <c r="J25" s="45"/>
      <c r="K25" s="47"/>
      <c r="L25" s="47"/>
      <c r="M25" s="15">
        <v>43</v>
      </c>
      <c r="N25" s="14">
        <v>49.3</v>
      </c>
      <c r="O25" s="15">
        <v>99</v>
      </c>
      <c r="P25" s="15">
        <v>30</v>
      </c>
      <c r="Q25" s="45"/>
      <c r="R25" s="45"/>
      <c r="S25" s="45"/>
      <c r="T25" s="45"/>
      <c r="U25" s="49"/>
      <c r="V25" s="49"/>
      <c r="W25" s="49"/>
      <c r="X25" s="49"/>
      <c r="Y25" s="2">
        <v>27</v>
      </c>
      <c r="Z25" s="2">
        <v>41.51</v>
      </c>
      <c r="AA25" s="2">
        <v>98</v>
      </c>
      <c r="AB25" s="2">
        <v>30</v>
      </c>
      <c r="AC25" s="45"/>
      <c r="AD25" s="45"/>
      <c r="AE25" s="45"/>
      <c r="AF25" s="45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258"/>
      <c r="AS25" s="261">
        <f>+AE25+AA25+W25+S25+O25+K25+G25+AI25+AM25+AQ25</f>
        <v>197</v>
      </c>
      <c r="AT25" s="121">
        <f>+AS25</f>
        <v>197</v>
      </c>
      <c r="AU25" s="2">
        <f>+AF25+AB25+X25+T25+P25+L25+H25+AJ25+AN25+AR25</f>
        <v>60</v>
      </c>
      <c r="AV25" s="121">
        <f>+AU25</f>
        <v>60</v>
      </c>
      <c r="AW25" s="265">
        <v>2</v>
      </c>
    </row>
    <row r="26" spans="1:49" ht="21" customHeight="1" x14ac:dyDescent="0.25">
      <c r="A26" s="12" t="s">
        <v>318</v>
      </c>
      <c r="B26" s="12" t="s">
        <v>319</v>
      </c>
      <c r="C26" s="147" t="s">
        <v>18</v>
      </c>
      <c r="D26" s="12" t="s">
        <v>285</v>
      </c>
      <c r="E26" s="15"/>
      <c r="F26" s="14"/>
      <c r="G26" s="15"/>
      <c r="H26" s="15"/>
      <c r="I26" s="15"/>
      <c r="J26" s="15"/>
      <c r="K26" s="15"/>
      <c r="L26" s="15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98">
        <v>47</v>
      </c>
      <c r="AH26" s="99">
        <v>48.39</v>
      </c>
      <c r="AI26" s="98">
        <v>93</v>
      </c>
      <c r="AJ26" s="58">
        <v>27</v>
      </c>
      <c r="AK26" s="2">
        <v>40</v>
      </c>
      <c r="AL26" s="185">
        <v>2.0150462962962964E-2</v>
      </c>
      <c r="AM26" s="2">
        <v>95</v>
      </c>
      <c r="AN26" s="2">
        <v>27</v>
      </c>
      <c r="AO26" s="2"/>
      <c r="AP26" s="2"/>
      <c r="AQ26" s="2"/>
      <c r="AR26" s="2"/>
      <c r="AS26" s="269">
        <f>+AE26+AA26+W26+S26+O26+K26+G26+AI26+AM26+AQ26</f>
        <v>188</v>
      </c>
      <c r="AT26" s="121">
        <f>+AS26</f>
        <v>188</v>
      </c>
      <c r="AU26" s="2">
        <f>+AF26+AB26+X26+T26+P26+L26+H26+AJ26+AN26+AR26</f>
        <v>54</v>
      </c>
      <c r="AV26" s="121">
        <f>+AU26</f>
        <v>54</v>
      </c>
      <c r="AW26" s="265">
        <v>2</v>
      </c>
    </row>
    <row r="27" spans="1:49" ht="21" customHeight="1" x14ac:dyDescent="0.25">
      <c r="A27" s="32" t="s">
        <v>246</v>
      </c>
      <c r="B27" s="25" t="s">
        <v>247</v>
      </c>
      <c r="C27" s="35" t="s">
        <v>248</v>
      </c>
      <c r="D27" s="15" t="s">
        <v>126</v>
      </c>
      <c r="E27" s="49"/>
      <c r="F27" s="49"/>
      <c r="G27" s="49"/>
      <c r="H27" s="49"/>
      <c r="I27" s="8"/>
      <c r="J27" s="8"/>
      <c r="K27" s="49"/>
      <c r="L27" s="49"/>
      <c r="M27" s="8"/>
      <c r="N27" s="8"/>
      <c r="O27" s="49"/>
      <c r="P27" s="49"/>
      <c r="Q27" s="8"/>
      <c r="R27" s="8"/>
      <c r="S27" s="8"/>
      <c r="T27" s="8"/>
      <c r="U27" s="49"/>
      <c r="V27" s="49"/>
      <c r="W27" s="49"/>
      <c r="X27" s="49"/>
      <c r="Y27" s="2">
        <v>73</v>
      </c>
      <c r="Z27" s="2">
        <v>57.19</v>
      </c>
      <c r="AA27" s="2">
        <v>83</v>
      </c>
      <c r="AB27" s="2">
        <v>30</v>
      </c>
      <c r="AC27" s="8"/>
      <c r="AD27" s="8"/>
      <c r="AE27" s="8"/>
      <c r="AF27" s="8"/>
      <c r="AG27" s="98">
        <v>56</v>
      </c>
      <c r="AH27" s="99">
        <v>56.04</v>
      </c>
      <c r="AI27" s="98">
        <v>88</v>
      </c>
      <c r="AJ27" s="58">
        <v>30</v>
      </c>
      <c r="AK27" s="47"/>
      <c r="AL27" s="47"/>
      <c r="AM27" s="47"/>
      <c r="AN27" s="47"/>
      <c r="AO27" s="47"/>
      <c r="AP27" s="47"/>
      <c r="AQ27" s="47"/>
      <c r="AR27" s="47"/>
      <c r="AS27" s="269">
        <f>+AE27+AA27+W27+S27+O27+K27+G27+AI27+AM27+AQ27</f>
        <v>171</v>
      </c>
      <c r="AT27" s="121">
        <f>+AS27</f>
        <v>171</v>
      </c>
      <c r="AU27" s="2">
        <f>+AF27+AB27+X27+T27+P27+L27+H27+AJ27+AN27+AR27</f>
        <v>60</v>
      </c>
      <c r="AV27" s="121">
        <f>+AU27</f>
        <v>60</v>
      </c>
      <c r="AW27" s="266">
        <v>2</v>
      </c>
    </row>
    <row r="28" spans="1:49" ht="21" customHeight="1" x14ac:dyDescent="0.25">
      <c r="A28" s="43" t="s">
        <v>131</v>
      </c>
      <c r="B28" s="115" t="s">
        <v>132</v>
      </c>
      <c r="C28" s="177" t="s">
        <v>11</v>
      </c>
      <c r="D28" s="102" t="s">
        <v>126</v>
      </c>
      <c r="E28" s="49"/>
      <c r="F28" s="49"/>
      <c r="G28" s="49"/>
      <c r="H28" s="49"/>
      <c r="I28" s="6">
        <v>92</v>
      </c>
      <c r="J28" s="7">
        <v>6.100694444444444E-2</v>
      </c>
      <c r="K28" s="6">
        <v>68</v>
      </c>
      <c r="L28" s="6">
        <v>29</v>
      </c>
      <c r="M28" s="8"/>
      <c r="N28" s="8"/>
      <c r="O28" s="49"/>
      <c r="P28" s="49"/>
      <c r="Q28" s="46">
        <v>55</v>
      </c>
      <c r="R28" s="55">
        <v>5.7395833333333333E-2</v>
      </c>
      <c r="S28" s="39">
        <v>83</v>
      </c>
      <c r="T28" s="39">
        <v>30</v>
      </c>
      <c r="U28" s="49"/>
      <c r="V28" s="49"/>
      <c r="W28" s="49"/>
      <c r="X28" s="49"/>
      <c r="Y28" s="8"/>
      <c r="Z28" s="8"/>
      <c r="AA28" s="8"/>
      <c r="AB28" s="8"/>
      <c r="AC28" s="8"/>
      <c r="AD28" s="8"/>
      <c r="AE28" s="8"/>
      <c r="AF28" s="8"/>
      <c r="AG28" s="100"/>
      <c r="AH28" s="100"/>
      <c r="AI28" s="100"/>
      <c r="AJ28" s="257"/>
      <c r="AK28" s="8"/>
      <c r="AL28" s="8"/>
      <c r="AM28" s="8"/>
      <c r="AN28" s="8"/>
      <c r="AO28" s="8"/>
      <c r="AP28" s="8"/>
      <c r="AQ28" s="8"/>
      <c r="AR28" s="8"/>
      <c r="AS28" s="269">
        <f>+AE28+AA28+W28+S28+O28+K28+G28+AI28+AM28+AQ28</f>
        <v>151</v>
      </c>
      <c r="AT28" s="121">
        <f>+AS28</f>
        <v>151</v>
      </c>
      <c r="AU28" s="2">
        <f>+AF28+AB28+X28+T28+P28+L28+H28+AJ28+AN28+AR28</f>
        <v>59</v>
      </c>
      <c r="AV28" s="121">
        <f>+AU28</f>
        <v>59</v>
      </c>
      <c r="AW28" s="265">
        <v>2</v>
      </c>
    </row>
    <row r="29" spans="1:49" ht="21" customHeight="1" x14ac:dyDescent="0.25">
      <c r="A29" s="43" t="s">
        <v>127</v>
      </c>
      <c r="B29" s="115" t="s">
        <v>128</v>
      </c>
      <c r="C29" s="32" t="s">
        <v>22</v>
      </c>
      <c r="D29" s="128" t="s">
        <v>285</v>
      </c>
      <c r="E29" s="92"/>
      <c r="F29" s="92"/>
      <c r="G29" s="92"/>
      <c r="H29" s="92"/>
      <c r="I29" s="87">
        <v>89</v>
      </c>
      <c r="J29" s="88">
        <v>5.2106481481481483E-2</v>
      </c>
      <c r="K29" s="87">
        <v>71</v>
      </c>
      <c r="L29" s="87">
        <v>23</v>
      </c>
      <c r="M29" s="89">
        <v>150</v>
      </c>
      <c r="N29" s="90">
        <v>75.44</v>
      </c>
      <c r="O29" s="89">
        <v>64</v>
      </c>
      <c r="P29" s="89">
        <v>19</v>
      </c>
      <c r="Q29" s="101"/>
      <c r="R29" s="101"/>
      <c r="S29" s="101"/>
      <c r="T29" s="101"/>
      <c r="U29" s="355"/>
      <c r="V29" s="355"/>
      <c r="W29" s="355"/>
      <c r="X29" s="355"/>
      <c r="Y29" s="93"/>
      <c r="Z29" s="93"/>
      <c r="AA29" s="93"/>
      <c r="AB29" s="93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261">
        <f>+AE29+AA29+W29+S29+O29+K29+G29+AI29+AM29+AQ29</f>
        <v>135</v>
      </c>
      <c r="AT29" s="121">
        <f>+AS29</f>
        <v>135</v>
      </c>
      <c r="AU29" s="2">
        <f>+AF29+AB29+X29+T29+P29+L29+H29+AJ29+AN29+AR29</f>
        <v>42</v>
      </c>
      <c r="AV29" s="121">
        <f>+AU29</f>
        <v>42</v>
      </c>
      <c r="AW29" s="265">
        <v>2</v>
      </c>
    </row>
    <row r="30" spans="1:49" ht="21" customHeight="1" x14ac:dyDescent="0.25">
      <c r="A30" s="32" t="s">
        <v>184</v>
      </c>
      <c r="B30" s="25" t="s">
        <v>185</v>
      </c>
      <c r="C30" s="12" t="s">
        <v>101</v>
      </c>
      <c r="D30" s="58" t="s">
        <v>126</v>
      </c>
      <c r="E30" s="103"/>
      <c r="F30" s="103"/>
      <c r="G30" s="103"/>
      <c r="H30" s="103"/>
      <c r="I30" s="104"/>
      <c r="J30" s="104"/>
      <c r="K30" s="103"/>
      <c r="L30" s="103"/>
      <c r="M30" s="98">
        <v>134</v>
      </c>
      <c r="N30" s="99">
        <v>68.319999999999993</v>
      </c>
      <c r="O30" s="98">
        <v>75</v>
      </c>
      <c r="P30" s="98">
        <v>30</v>
      </c>
      <c r="Q30" s="104"/>
      <c r="R30" s="104"/>
      <c r="S30" s="104"/>
      <c r="T30" s="104"/>
      <c r="U30" s="96">
        <v>176</v>
      </c>
      <c r="V30" s="96">
        <v>5.8494999999999998E-2</v>
      </c>
      <c r="W30" s="96">
        <v>38</v>
      </c>
      <c r="X30" s="96">
        <v>27</v>
      </c>
      <c r="Y30" s="104"/>
      <c r="Z30" s="104"/>
      <c r="AA30" s="104"/>
      <c r="AB30" s="104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257"/>
      <c r="AS30" s="261">
        <f>+AE30+AA30+W30+S30+O30+K30+G30+AI30+AM30+AQ30</f>
        <v>113</v>
      </c>
      <c r="AT30" s="121">
        <f>+AS30</f>
        <v>113</v>
      </c>
      <c r="AU30" s="2">
        <f>+AF30+AB30+X30+T30+P30+L30+H30+AJ30+AN30+AR30</f>
        <v>57</v>
      </c>
      <c r="AV30" s="121">
        <f>+AU30</f>
        <v>57</v>
      </c>
      <c r="AW30" s="265">
        <v>2</v>
      </c>
    </row>
    <row r="31" spans="1:49" ht="21" customHeight="1" x14ac:dyDescent="0.25">
      <c r="A31" s="12" t="s">
        <v>320</v>
      </c>
      <c r="B31" s="12" t="s">
        <v>135</v>
      </c>
      <c r="C31" s="147" t="s">
        <v>11</v>
      </c>
      <c r="D31" s="12" t="s">
        <v>227</v>
      </c>
      <c r="E31" s="47"/>
      <c r="F31" s="182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98">
        <v>32</v>
      </c>
      <c r="AH31" s="99">
        <v>44.44</v>
      </c>
      <c r="AI31" s="98">
        <v>97</v>
      </c>
      <c r="AJ31" s="98">
        <v>29</v>
      </c>
      <c r="AK31" s="103"/>
      <c r="AL31" s="103"/>
      <c r="AM31" s="103"/>
      <c r="AN31" s="103"/>
      <c r="AO31" s="103"/>
      <c r="AP31" s="103"/>
      <c r="AQ31" s="103"/>
      <c r="AR31" s="270"/>
      <c r="AS31" s="261">
        <f>+AE31+AA31+W31+S31+O31+K31+G31+AI31+AM31+AQ31</f>
        <v>97</v>
      </c>
      <c r="AT31" s="121">
        <f>+AS31</f>
        <v>97</v>
      </c>
      <c r="AU31" s="2">
        <f>+AF31+AB31+X31+T31+P31+L31+H31+AJ31+AN31+AR31</f>
        <v>29</v>
      </c>
      <c r="AV31" s="121">
        <f>+AU31</f>
        <v>29</v>
      </c>
      <c r="AW31" s="265">
        <v>1</v>
      </c>
    </row>
    <row r="32" spans="1:49" ht="21" customHeight="1" x14ac:dyDescent="0.25">
      <c r="A32" s="32" t="s">
        <v>234</v>
      </c>
      <c r="B32" s="25" t="s">
        <v>235</v>
      </c>
      <c r="C32" s="147"/>
      <c r="D32" s="15" t="s">
        <v>236</v>
      </c>
      <c r="E32" s="49"/>
      <c r="F32" s="49"/>
      <c r="G32" s="49"/>
      <c r="H32" s="49"/>
      <c r="I32" s="8"/>
      <c r="J32" s="8"/>
      <c r="K32" s="49"/>
      <c r="L32" s="49"/>
      <c r="M32" s="8"/>
      <c r="N32" s="8"/>
      <c r="O32" s="49"/>
      <c r="P32" s="49"/>
      <c r="Q32" s="8"/>
      <c r="R32" s="8"/>
      <c r="S32" s="8"/>
      <c r="T32" s="8"/>
      <c r="U32" s="49"/>
      <c r="V32" s="49"/>
      <c r="W32" s="49"/>
      <c r="X32" s="49"/>
      <c r="Y32" s="2">
        <v>34</v>
      </c>
      <c r="Z32" s="2">
        <v>42.37</v>
      </c>
      <c r="AA32" s="2">
        <v>95</v>
      </c>
      <c r="AB32" s="2">
        <v>30</v>
      </c>
      <c r="AC32" s="45"/>
      <c r="AD32" s="45"/>
      <c r="AE32" s="45"/>
      <c r="AF32" s="45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258"/>
      <c r="AS32" s="261">
        <f>+AE32+AA32+W32+S32+O32+K32+G32+AI32+AM32+AQ32</f>
        <v>95</v>
      </c>
      <c r="AT32" s="121">
        <f>+AS32</f>
        <v>95</v>
      </c>
      <c r="AU32" s="2">
        <f>+AF32+AB32+X32+T32+P32+L32+H32+AJ32+AN32+AR32</f>
        <v>30</v>
      </c>
      <c r="AV32" s="121">
        <f>+AU32</f>
        <v>30</v>
      </c>
      <c r="AW32" s="265">
        <v>1</v>
      </c>
    </row>
    <row r="33" spans="1:49" ht="21" customHeight="1" x14ac:dyDescent="0.25">
      <c r="A33" s="32" t="s">
        <v>237</v>
      </c>
      <c r="B33" s="25" t="s">
        <v>238</v>
      </c>
      <c r="C33" s="12" t="s">
        <v>11</v>
      </c>
      <c r="D33" s="59" t="s">
        <v>227</v>
      </c>
      <c r="E33" s="143"/>
      <c r="F33" s="143"/>
      <c r="G33" s="143"/>
      <c r="H33" s="143"/>
      <c r="I33" s="144"/>
      <c r="J33" s="144"/>
      <c r="K33" s="143"/>
      <c r="L33" s="143"/>
      <c r="M33" s="144"/>
      <c r="N33" s="144"/>
      <c r="O33" s="143"/>
      <c r="P33" s="143"/>
      <c r="Q33" s="144"/>
      <c r="R33" s="144"/>
      <c r="S33" s="144"/>
      <c r="T33" s="144"/>
      <c r="U33" s="143"/>
      <c r="V33" s="143"/>
      <c r="W33" s="143"/>
      <c r="X33" s="143"/>
      <c r="Y33" s="120">
        <v>35</v>
      </c>
      <c r="Z33" s="120">
        <v>42.48</v>
      </c>
      <c r="AA33" s="120">
        <v>94</v>
      </c>
      <c r="AB33" s="120">
        <v>29</v>
      </c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261">
        <f>+AE33+AA33+W33+S33+O33+K33+G33+AI33+AM33+AQ33</f>
        <v>94</v>
      </c>
      <c r="AT33" s="121">
        <f>+AS33</f>
        <v>94</v>
      </c>
      <c r="AU33" s="2">
        <f>+AF33+AB33+X33+T33+P33+L33+H33+AJ33+AN33+AR33</f>
        <v>29</v>
      </c>
      <c r="AV33" s="121">
        <f>+AU33</f>
        <v>29</v>
      </c>
      <c r="AW33" s="265">
        <v>1</v>
      </c>
    </row>
    <row r="34" spans="1:49" ht="21" customHeight="1" x14ac:dyDescent="0.25">
      <c r="A34" s="32" t="s">
        <v>242</v>
      </c>
      <c r="B34" s="25" t="s">
        <v>169</v>
      </c>
      <c r="C34" s="12"/>
      <c r="D34" s="27" t="s">
        <v>236</v>
      </c>
      <c r="E34" s="92"/>
      <c r="F34" s="92"/>
      <c r="G34" s="92"/>
      <c r="H34" s="92"/>
      <c r="I34" s="93"/>
      <c r="J34" s="93"/>
      <c r="K34" s="92"/>
      <c r="L34" s="92"/>
      <c r="M34" s="93"/>
      <c r="N34" s="93"/>
      <c r="O34" s="92"/>
      <c r="P34" s="92"/>
      <c r="Q34" s="93"/>
      <c r="R34" s="93"/>
      <c r="S34" s="93"/>
      <c r="T34" s="93"/>
      <c r="U34" s="92"/>
      <c r="V34" s="92"/>
      <c r="W34" s="92"/>
      <c r="X34" s="92"/>
      <c r="Y34" s="60">
        <v>41</v>
      </c>
      <c r="Z34" s="60">
        <v>44.1</v>
      </c>
      <c r="AA34" s="60">
        <v>93</v>
      </c>
      <c r="AB34" s="60">
        <v>29</v>
      </c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261">
        <f>+AE34+AA34+W34+S34+O34+K34+G34+AI34+AM34+AQ34</f>
        <v>93</v>
      </c>
      <c r="AT34" s="121">
        <f>+AS34</f>
        <v>93</v>
      </c>
      <c r="AU34" s="2">
        <f>+AF34+AB34+X34+T34+P34+L34+H34+AJ34+AN34+AR34</f>
        <v>29</v>
      </c>
      <c r="AV34" s="121">
        <f>+AU34</f>
        <v>29</v>
      </c>
      <c r="AW34" s="265">
        <v>1</v>
      </c>
    </row>
  </sheetData>
  <autoFilter ref="A4:AW34">
    <sortState ref="A5:AW34">
      <sortCondition descending="1" ref="AT4:AT34"/>
    </sortState>
  </autoFilter>
  <mergeCells count="11">
    <mergeCell ref="A2:B2"/>
    <mergeCell ref="AS3:AW3"/>
    <mergeCell ref="M3:P3"/>
    <mergeCell ref="Q3:T3"/>
    <mergeCell ref="I3:L3"/>
    <mergeCell ref="E3:H3"/>
    <mergeCell ref="Y3:AB3"/>
    <mergeCell ref="AO3:AR3"/>
    <mergeCell ref="AK3:AN3"/>
    <mergeCell ref="AG3:AJ3"/>
    <mergeCell ref="AC3:AF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zoomScaleNormal="100" workbookViewId="0">
      <selection activeCell="S1" sqref="S1"/>
    </sheetView>
  </sheetViews>
  <sheetFormatPr defaultRowHeight="15" x14ac:dyDescent="0.25"/>
  <cols>
    <col min="1" max="1" width="10.140625" customWidth="1"/>
    <col min="2" max="2" width="7.7109375" customWidth="1"/>
    <col min="3" max="3" width="11.7109375" customWidth="1"/>
    <col min="5" max="5" width="5.7109375" customWidth="1"/>
    <col min="7" max="7" width="5.42578125" customWidth="1"/>
    <col min="8" max="8" width="7.7109375" customWidth="1"/>
    <col min="9" max="9" width="4.7109375" customWidth="1"/>
    <col min="11" max="11" width="5" customWidth="1"/>
    <col min="13" max="13" width="5.28515625" customWidth="1"/>
    <col min="14" max="14" width="8.5703125" customWidth="1"/>
    <col min="15" max="15" width="4.7109375" customWidth="1"/>
    <col min="17" max="17" width="4.85546875" customWidth="1"/>
    <col min="18" max="18" width="8.42578125" customWidth="1"/>
    <col min="19" max="19" width="5.42578125" customWidth="1"/>
    <col min="21" max="21" width="6.140625" customWidth="1"/>
    <col min="23" max="23" width="5.5703125" customWidth="1"/>
    <col min="24" max="24" width="13.5703125" customWidth="1"/>
  </cols>
  <sheetData>
    <row r="1" spans="1:24" ht="51" customHeight="1" thickBot="1" x14ac:dyDescent="0.3">
      <c r="A1" s="311" t="s">
        <v>435</v>
      </c>
      <c r="B1" s="312"/>
      <c r="C1" s="312"/>
      <c r="G1" s="307" t="s">
        <v>438</v>
      </c>
    </row>
    <row r="2" spans="1:24" ht="15.75" thickBot="1" x14ac:dyDescent="0.3">
      <c r="A2" s="41"/>
      <c r="D2" s="280" t="s">
        <v>393</v>
      </c>
      <c r="E2" s="281"/>
      <c r="F2" s="280" t="s">
        <v>394</v>
      </c>
      <c r="G2" s="281"/>
      <c r="H2" s="280" t="s">
        <v>392</v>
      </c>
      <c r="I2" s="281"/>
      <c r="J2" s="280" t="s">
        <v>395</v>
      </c>
      <c r="K2" s="281"/>
      <c r="L2" s="280" t="s">
        <v>399</v>
      </c>
      <c r="M2" s="282"/>
      <c r="N2" s="280" t="s">
        <v>396</v>
      </c>
      <c r="O2" s="282"/>
      <c r="P2" s="280" t="s">
        <v>397</v>
      </c>
      <c r="Q2" s="282"/>
      <c r="R2" s="280" t="s">
        <v>317</v>
      </c>
      <c r="S2" s="282"/>
      <c r="T2" s="280" t="s">
        <v>398</v>
      </c>
      <c r="U2" s="282"/>
      <c r="V2" s="280" t="s">
        <v>400</v>
      </c>
      <c r="W2" s="282"/>
      <c r="X2" s="283" t="s">
        <v>413</v>
      </c>
    </row>
    <row r="3" spans="1:24" x14ac:dyDescent="0.25">
      <c r="A3" s="41"/>
      <c r="B3" s="40" t="s">
        <v>315</v>
      </c>
      <c r="C3" s="284">
        <v>1</v>
      </c>
      <c r="D3" s="293" t="s">
        <v>406</v>
      </c>
      <c r="E3" s="276">
        <v>41</v>
      </c>
      <c r="F3" s="293" t="s">
        <v>406</v>
      </c>
      <c r="G3" s="276">
        <v>26</v>
      </c>
      <c r="H3" s="293" t="s">
        <v>406</v>
      </c>
      <c r="I3" s="276">
        <v>32</v>
      </c>
      <c r="J3" s="293" t="s">
        <v>406</v>
      </c>
      <c r="K3" s="276">
        <v>47</v>
      </c>
      <c r="L3" s="272" t="s">
        <v>421</v>
      </c>
      <c r="M3" s="273">
        <v>147</v>
      </c>
      <c r="N3" s="294" t="s">
        <v>402</v>
      </c>
      <c r="O3" s="273">
        <v>78</v>
      </c>
      <c r="P3" s="294" t="s">
        <v>402</v>
      </c>
      <c r="Q3" s="273">
        <v>19</v>
      </c>
      <c r="R3" s="293" t="s">
        <v>406</v>
      </c>
      <c r="S3" s="273">
        <v>32</v>
      </c>
      <c r="T3" s="293" t="s">
        <v>406</v>
      </c>
      <c r="U3" s="273">
        <v>37</v>
      </c>
      <c r="V3" s="293" t="s">
        <v>406</v>
      </c>
      <c r="W3" s="273">
        <v>26</v>
      </c>
      <c r="X3" s="292" t="s">
        <v>430</v>
      </c>
    </row>
    <row r="4" spans="1:24" x14ac:dyDescent="0.25">
      <c r="A4" s="41"/>
      <c r="B4" s="41" t="s">
        <v>405</v>
      </c>
      <c r="C4" s="42">
        <v>2</v>
      </c>
      <c r="D4" s="295" t="s">
        <v>402</v>
      </c>
      <c r="E4" s="122">
        <v>78</v>
      </c>
      <c r="F4" s="295" t="s">
        <v>402</v>
      </c>
      <c r="G4" s="122">
        <v>158</v>
      </c>
      <c r="H4" s="261" t="s">
        <v>429</v>
      </c>
      <c r="I4" s="122">
        <v>73</v>
      </c>
      <c r="J4" s="261" t="s">
        <v>408</v>
      </c>
      <c r="K4" s="122">
        <v>135</v>
      </c>
      <c r="L4" s="261" t="s">
        <v>422</v>
      </c>
      <c r="M4" s="262">
        <v>151</v>
      </c>
      <c r="N4" s="299" t="s">
        <v>406</v>
      </c>
      <c r="O4" s="262">
        <v>127</v>
      </c>
      <c r="P4" s="299" t="s">
        <v>406</v>
      </c>
      <c r="Q4" s="262">
        <v>79</v>
      </c>
      <c r="R4" s="297" t="s">
        <v>407</v>
      </c>
      <c r="S4" s="262">
        <v>159</v>
      </c>
      <c r="T4" s="261" t="s">
        <v>428</v>
      </c>
      <c r="U4" s="262">
        <v>84</v>
      </c>
      <c r="V4" s="290" t="s">
        <v>407</v>
      </c>
      <c r="W4" s="262">
        <v>111</v>
      </c>
      <c r="X4" s="286"/>
    </row>
    <row r="5" spans="1:24" ht="15.75" thickBot="1" x14ac:dyDescent="0.3">
      <c r="A5" s="41"/>
      <c r="B5" s="44"/>
      <c r="C5" s="287">
        <v>3</v>
      </c>
      <c r="D5" s="274" t="s">
        <v>406</v>
      </c>
      <c r="E5" s="277">
        <v>143</v>
      </c>
      <c r="F5" s="296" t="s">
        <v>407</v>
      </c>
      <c r="G5" s="277">
        <v>175</v>
      </c>
      <c r="H5" s="298" t="s">
        <v>402</v>
      </c>
      <c r="I5" s="277">
        <v>90</v>
      </c>
      <c r="J5" s="274" t="s">
        <v>409</v>
      </c>
      <c r="K5" s="277">
        <v>136</v>
      </c>
      <c r="L5" s="274" t="s">
        <v>416</v>
      </c>
      <c r="M5" s="275">
        <v>252</v>
      </c>
      <c r="N5" s="274" t="s">
        <v>416</v>
      </c>
      <c r="O5" s="275">
        <v>211</v>
      </c>
      <c r="P5" s="296" t="s">
        <v>407</v>
      </c>
      <c r="Q5" s="275">
        <v>104</v>
      </c>
      <c r="R5" s="291"/>
      <c r="S5" s="275"/>
      <c r="T5" s="298" t="s">
        <v>402</v>
      </c>
      <c r="U5" s="275">
        <v>113</v>
      </c>
      <c r="V5" s="291" t="s">
        <v>436</v>
      </c>
      <c r="W5" s="275">
        <v>147</v>
      </c>
      <c r="X5" s="288"/>
    </row>
    <row r="6" spans="1:24" x14ac:dyDescent="0.25">
      <c r="A6" s="41"/>
      <c r="B6" s="73" t="s">
        <v>401</v>
      </c>
      <c r="C6" t="s">
        <v>404</v>
      </c>
      <c r="D6" s="261">
        <v>10</v>
      </c>
      <c r="E6" s="122"/>
      <c r="F6" s="261">
        <v>10</v>
      </c>
      <c r="G6" s="122"/>
      <c r="H6" s="261">
        <v>10</v>
      </c>
      <c r="I6" s="122"/>
      <c r="J6" s="261">
        <v>10</v>
      </c>
      <c r="K6" s="122"/>
      <c r="L6" s="261"/>
      <c r="M6" s="262"/>
      <c r="N6" s="261">
        <v>8</v>
      </c>
      <c r="O6" s="262"/>
      <c r="P6" s="261">
        <v>8</v>
      </c>
      <c r="Q6" s="262"/>
      <c r="R6" s="261">
        <v>10</v>
      </c>
      <c r="S6" s="262"/>
      <c r="T6" s="261">
        <v>10</v>
      </c>
      <c r="U6" s="262"/>
      <c r="V6" s="261">
        <v>10</v>
      </c>
      <c r="W6" s="262"/>
      <c r="X6" s="315">
        <f>SUM(D6:W6)</f>
        <v>86</v>
      </c>
    </row>
    <row r="7" spans="1:24" ht="15" customHeight="1" x14ac:dyDescent="0.25">
      <c r="A7" s="349" t="s">
        <v>426</v>
      </c>
      <c r="C7" t="s">
        <v>402</v>
      </c>
      <c r="D7" s="261">
        <v>8</v>
      </c>
      <c r="E7" s="122"/>
      <c r="F7" s="261">
        <v>8</v>
      </c>
      <c r="G7" s="122"/>
      <c r="H7" s="261">
        <v>5</v>
      </c>
      <c r="I7" s="122"/>
      <c r="J7" s="261"/>
      <c r="K7" s="122"/>
      <c r="L7" s="261"/>
      <c r="M7" s="262"/>
      <c r="N7" s="261">
        <v>10</v>
      </c>
      <c r="O7" s="262"/>
      <c r="P7" s="261">
        <v>10</v>
      </c>
      <c r="Q7" s="262"/>
      <c r="R7" s="261"/>
      <c r="S7" s="262"/>
      <c r="T7" s="261">
        <v>5</v>
      </c>
      <c r="U7" s="262"/>
      <c r="V7" s="261"/>
      <c r="W7" s="262"/>
      <c r="X7" s="314">
        <f t="shared" ref="X7:X14" si="0">SUM(D7:W7)</f>
        <v>46</v>
      </c>
    </row>
    <row r="8" spans="1:24" x14ac:dyDescent="0.25">
      <c r="A8" s="349"/>
      <c r="C8" t="s">
        <v>403</v>
      </c>
      <c r="D8" s="261">
        <v>5</v>
      </c>
      <c r="E8" s="122"/>
      <c r="F8" s="261"/>
      <c r="G8" s="122"/>
      <c r="H8" s="261">
        <v>8</v>
      </c>
      <c r="I8" s="122"/>
      <c r="J8" s="261"/>
      <c r="K8" s="122"/>
      <c r="L8" s="261"/>
      <c r="M8" s="262"/>
      <c r="N8" s="261"/>
      <c r="O8" s="262"/>
      <c r="P8" s="261"/>
      <c r="Q8" s="262"/>
      <c r="R8" s="261"/>
      <c r="S8" s="262"/>
      <c r="T8" s="261">
        <v>8</v>
      </c>
      <c r="U8" s="262"/>
      <c r="V8" s="261"/>
      <c r="W8" s="262"/>
      <c r="X8" s="269">
        <f t="shared" si="0"/>
        <v>21</v>
      </c>
    </row>
    <row r="9" spans="1:24" x14ac:dyDescent="0.25">
      <c r="A9" s="349"/>
      <c r="C9" t="s">
        <v>407</v>
      </c>
      <c r="D9" s="261"/>
      <c r="E9" s="122"/>
      <c r="F9" s="261">
        <v>5</v>
      </c>
      <c r="G9" s="122"/>
      <c r="H9" s="261"/>
      <c r="I9" s="122"/>
      <c r="J9" s="261"/>
      <c r="K9" s="122"/>
      <c r="L9" s="261"/>
      <c r="M9" s="262"/>
      <c r="N9" s="261"/>
      <c r="O9" s="262"/>
      <c r="P9" s="261">
        <v>5</v>
      </c>
      <c r="Q9" s="262"/>
      <c r="R9" s="261">
        <v>8</v>
      </c>
      <c r="S9" s="262"/>
      <c r="T9" s="261"/>
      <c r="U9" s="262"/>
      <c r="V9" s="261">
        <v>8</v>
      </c>
      <c r="W9" s="262"/>
      <c r="X9" s="313">
        <f t="shared" si="0"/>
        <v>26</v>
      </c>
    </row>
    <row r="10" spans="1:24" x14ac:dyDescent="0.25">
      <c r="A10" s="349"/>
      <c r="C10" t="s">
        <v>417</v>
      </c>
      <c r="D10" s="261"/>
      <c r="E10" s="122"/>
      <c r="F10" s="261"/>
      <c r="G10" s="122"/>
      <c r="H10" s="261"/>
      <c r="I10" s="122"/>
      <c r="J10" s="261"/>
      <c r="K10" s="122"/>
      <c r="L10" s="261">
        <v>10</v>
      </c>
      <c r="M10" s="262"/>
      <c r="N10" s="261"/>
      <c r="O10" s="262"/>
      <c r="P10" s="261"/>
      <c r="Q10" s="262"/>
      <c r="R10" s="261"/>
      <c r="S10" s="262"/>
      <c r="T10" s="261"/>
      <c r="U10" s="262"/>
      <c r="V10" s="261"/>
      <c r="W10" s="262"/>
      <c r="X10" s="269">
        <f t="shared" si="0"/>
        <v>10</v>
      </c>
    </row>
    <row r="11" spans="1:24" x14ac:dyDescent="0.25">
      <c r="A11" s="349" t="s">
        <v>427</v>
      </c>
      <c r="C11" t="s">
        <v>415</v>
      </c>
      <c r="D11" s="261"/>
      <c r="E11" s="122"/>
      <c r="F11" s="261"/>
      <c r="G11" s="122"/>
      <c r="H11" s="261"/>
      <c r="I11" s="122"/>
      <c r="J11" s="261"/>
      <c r="K11" s="122"/>
      <c r="L11" s="261">
        <v>8</v>
      </c>
      <c r="M11" s="262"/>
      <c r="N11" s="261"/>
      <c r="O11" s="262"/>
      <c r="P11" s="261"/>
      <c r="Q11" s="262"/>
      <c r="R11" s="261"/>
      <c r="S11" s="262"/>
      <c r="T11" s="261"/>
      <c r="U11" s="262"/>
      <c r="V11" s="261"/>
      <c r="W11" s="262"/>
      <c r="X11" s="269">
        <f t="shared" si="0"/>
        <v>8</v>
      </c>
    </row>
    <row r="12" spans="1:24" x14ac:dyDescent="0.25">
      <c r="A12" s="349"/>
      <c r="C12" t="s">
        <v>416</v>
      </c>
      <c r="D12" s="261"/>
      <c r="E12" s="122"/>
      <c r="F12" s="261"/>
      <c r="G12" s="122"/>
      <c r="H12" s="261"/>
      <c r="I12" s="122"/>
      <c r="J12" s="261"/>
      <c r="K12" s="122"/>
      <c r="L12" s="261">
        <v>5</v>
      </c>
      <c r="M12" s="262"/>
      <c r="N12" s="261">
        <v>5</v>
      </c>
      <c r="O12" s="262"/>
      <c r="P12" s="261"/>
      <c r="Q12" s="262"/>
      <c r="R12" s="261"/>
      <c r="S12" s="262"/>
      <c r="T12" s="261"/>
      <c r="U12" s="262"/>
      <c r="V12" s="261"/>
      <c r="W12" s="262"/>
      <c r="X12" s="269">
        <f t="shared" si="0"/>
        <v>10</v>
      </c>
    </row>
    <row r="13" spans="1:24" x14ac:dyDescent="0.25">
      <c r="A13" s="349"/>
      <c r="C13" t="s">
        <v>410</v>
      </c>
      <c r="D13" s="261"/>
      <c r="E13" s="122"/>
      <c r="F13" s="261"/>
      <c r="G13" s="122"/>
      <c r="H13" s="261"/>
      <c r="I13" s="122"/>
      <c r="J13" s="261">
        <v>8</v>
      </c>
      <c r="K13" s="122"/>
      <c r="L13" s="261"/>
      <c r="M13" s="262"/>
      <c r="N13" s="261"/>
      <c r="O13" s="262"/>
      <c r="P13" s="261"/>
      <c r="Q13" s="262"/>
      <c r="R13" s="261"/>
      <c r="S13" s="262"/>
      <c r="T13" s="261"/>
      <c r="U13" s="262"/>
      <c r="V13" s="261"/>
      <c r="W13" s="262"/>
      <c r="X13" s="269">
        <f t="shared" si="0"/>
        <v>8</v>
      </c>
    </row>
    <row r="14" spans="1:24" x14ac:dyDescent="0.25">
      <c r="A14" s="41"/>
      <c r="C14" t="s">
        <v>411</v>
      </c>
      <c r="D14" s="261"/>
      <c r="E14" s="122"/>
      <c r="F14" s="261"/>
      <c r="G14" s="122"/>
      <c r="H14" s="261"/>
      <c r="I14" s="122"/>
      <c r="J14" s="261">
        <v>5</v>
      </c>
      <c r="K14" s="122"/>
      <c r="L14" s="261"/>
      <c r="M14" s="262"/>
      <c r="N14" s="261"/>
      <c r="O14" s="262"/>
      <c r="P14" s="261"/>
      <c r="Q14" s="262"/>
      <c r="R14" s="261"/>
      <c r="S14" s="262"/>
      <c r="T14" s="261"/>
      <c r="U14" s="262"/>
      <c r="V14" s="261"/>
      <c r="W14" s="262"/>
      <c r="X14" s="269">
        <f t="shared" si="0"/>
        <v>5</v>
      </c>
    </row>
    <row r="15" spans="1:24" ht="15.75" thickBot="1" x14ac:dyDescent="0.3">
      <c r="A15" s="41"/>
      <c r="C15" t="s">
        <v>437</v>
      </c>
      <c r="D15" s="278"/>
      <c r="E15" s="148"/>
      <c r="F15" s="278"/>
      <c r="G15" s="148"/>
      <c r="H15" s="278"/>
      <c r="I15" s="148"/>
      <c r="J15" s="278"/>
      <c r="K15" s="148"/>
      <c r="L15" s="278"/>
      <c r="M15" s="279"/>
      <c r="N15" s="278"/>
      <c r="O15" s="279"/>
      <c r="P15" s="278"/>
      <c r="Q15" s="279"/>
      <c r="R15" s="278"/>
      <c r="S15" s="279"/>
      <c r="T15" s="278"/>
      <c r="U15" s="279"/>
      <c r="V15" s="278">
        <v>5</v>
      </c>
      <c r="W15" s="279"/>
      <c r="X15" s="283">
        <v>5</v>
      </c>
    </row>
    <row r="16" spans="1:24" x14ac:dyDescent="0.25">
      <c r="A16" s="41"/>
      <c r="B16" s="40" t="s">
        <v>316</v>
      </c>
      <c r="C16" s="284">
        <v>1</v>
      </c>
      <c r="D16" s="272" t="s">
        <v>406</v>
      </c>
      <c r="E16" s="276">
        <v>164</v>
      </c>
      <c r="F16" s="272" t="s">
        <v>402</v>
      </c>
      <c r="G16" s="276">
        <v>279</v>
      </c>
      <c r="H16" s="289"/>
      <c r="I16" s="276"/>
      <c r="J16" s="272" t="s">
        <v>412</v>
      </c>
      <c r="K16" s="276">
        <v>343</v>
      </c>
      <c r="L16" s="272" t="s">
        <v>423</v>
      </c>
      <c r="M16" s="273">
        <v>313</v>
      </c>
      <c r="N16" s="272" t="s">
        <v>402</v>
      </c>
      <c r="O16" s="273">
        <v>141</v>
      </c>
      <c r="P16" s="289"/>
      <c r="Q16" s="273"/>
      <c r="R16" s="289"/>
      <c r="S16" s="273"/>
      <c r="T16" s="289"/>
      <c r="U16" s="273"/>
      <c r="V16" s="289"/>
      <c r="W16" s="273"/>
      <c r="X16" s="285"/>
    </row>
    <row r="17" spans="1:24" ht="15.75" customHeight="1" x14ac:dyDescent="0.25">
      <c r="A17" s="41"/>
      <c r="B17" s="41" t="s">
        <v>405</v>
      </c>
      <c r="C17" s="42">
        <v>2</v>
      </c>
      <c r="D17" s="290"/>
      <c r="E17" s="122"/>
      <c r="F17" s="261" t="s">
        <v>407</v>
      </c>
      <c r="G17" s="122">
        <v>313</v>
      </c>
      <c r="H17" s="290"/>
      <c r="I17" s="122"/>
      <c r="J17" s="261" t="s">
        <v>407</v>
      </c>
      <c r="K17" s="122">
        <v>513</v>
      </c>
      <c r="L17" s="261" t="s">
        <v>424</v>
      </c>
      <c r="M17" s="262">
        <v>323</v>
      </c>
      <c r="N17" s="261" t="s">
        <v>416</v>
      </c>
      <c r="O17" s="262">
        <v>282</v>
      </c>
      <c r="P17" s="290"/>
      <c r="Q17" s="262"/>
      <c r="R17" s="290"/>
      <c r="S17" s="262"/>
      <c r="T17" s="290"/>
      <c r="U17" s="262"/>
      <c r="V17" s="290"/>
      <c r="W17" s="262"/>
      <c r="X17" s="286"/>
    </row>
    <row r="18" spans="1:24" ht="15.75" thickBot="1" x14ac:dyDescent="0.3">
      <c r="A18" s="41"/>
      <c r="B18" s="44"/>
      <c r="C18" s="287">
        <v>3</v>
      </c>
      <c r="D18" s="291"/>
      <c r="E18" s="277"/>
      <c r="F18" s="291"/>
      <c r="G18" s="277"/>
      <c r="H18" s="291"/>
      <c r="I18" s="277"/>
      <c r="J18" s="291"/>
      <c r="K18" s="277"/>
      <c r="L18" s="274" t="s">
        <v>425</v>
      </c>
      <c r="M18" s="275">
        <v>572</v>
      </c>
      <c r="N18" s="291"/>
      <c r="O18" s="275"/>
      <c r="P18" s="291"/>
      <c r="Q18" s="275"/>
      <c r="R18" s="291"/>
      <c r="S18" s="275"/>
      <c r="T18" s="291"/>
      <c r="U18" s="275"/>
      <c r="V18" s="291"/>
      <c r="W18" s="275"/>
      <c r="X18" s="288"/>
    </row>
    <row r="19" spans="1:24" x14ac:dyDescent="0.25">
      <c r="A19" s="41"/>
      <c r="B19" t="s">
        <v>401</v>
      </c>
      <c r="C19" t="s">
        <v>404</v>
      </c>
      <c r="D19" s="261">
        <v>10</v>
      </c>
      <c r="E19" s="122"/>
      <c r="F19" s="261"/>
      <c r="G19" s="122"/>
      <c r="H19" s="261"/>
      <c r="I19" s="122"/>
      <c r="J19" s="261"/>
      <c r="K19" s="122"/>
      <c r="L19" s="261"/>
      <c r="M19" s="262"/>
      <c r="N19" s="261"/>
      <c r="O19" s="262"/>
      <c r="P19" s="261"/>
      <c r="Q19" s="262"/>
      <c r="R19" s="261"/>
      <c r="S19" s="262"/>
      <c r="T19" s="261"/>
      <c r="U19" s="262"/>
      <c r="V19" s="261"/>
      <c r="W19" s="262"/>
      <c r="X19" s="269">
        <f t="shared" ref="X19:X26" si="1">SUM(D19:W19)</f>
        <v>10</v>
      </c>
    </row>
    <row r="20" spans="1:24" x14ac:dyDescent="0.25">
      <c r="A20" s="350" t="s">
        <v>431</v>
      </c>
      <c r="C20" t="s">
        <v>402</v>
      </c>
      <c r="D20" s="261"/>
      <c r="E20" s="122"/>
      <c r="F20" s="261">
        <v>10</v>
      </c>
      <c r="G20" s="122"/>
      <c r="H20" s="261"/>
      <c r="I20" s="122"/>
      <c r="J20" s="261"/>
      <c r="K20" s="122"/>
      <c r="L20" s="261"/>
      <c r="M20" s="262"/>
      <c r="N20" s="261">
        <v>10</v>
      </c>
      <c r="O20" s="262"/>
      <c r="P20" s="261"/>
      <c r="Q20" s="262"/>
      <c r="R20" s="261"/>
      <c r="S20" s="262"/>
      <c r="T20" s="261"/>
      <c r="U20" s="262"/>
      <c r="V20" s="261"/>
      <c r="W20" s="262"/>
      <c r="X20" s="269">
        <f t="shared" si="1"/>
        <v>20</v>
      </c>
    </row>
    <row r="21" spans="1:24" x14ac:dyDescent="0.25">
      <c r="A21" s="350"/>
      <c r="C21" t="s">
        <v>407</v>
      </c>
      <c r="D21" s="278"/>
      <c r="E21" s="148"/>
      <c r="F21" s="278">
        <v>8</v>
      </c>
      <c r="G21" s="148"/>
      <c r="H21" s="261"/>
      <c r="I21" s="122"/>
      <c r="J21" s="261">
        <v>8</v>
      </c>
      <c r="K21" s="122"/>
      <c r="L21" s="261"/>
      <c r="M21" s="262"/>
      <c r="N21" s="261"/>
      <c r="O21" s="262"/>
      <c r="P21" s="261"/>
      <c r="Q21" s="262"/>
      <c r="R21" s="261"/>
      <c r="S21" s="262"/>
      <c r="T21" s="261"/>
      <c r="U21" s="262"/>
      <c r="V21" s="261"/>
      <c r="W21" s="262"/>
      <c r="X21" s="269">
        <f t="shared" si="1"/>
        <v>16</v>
      </c>
    </row>
    <row r="22" spans="1:24" x14ac:dyDescent="0.25">
      <c r="A22" s="350"/>
      <c r="C22" t="s">
        <v>418</v>
      </c>
      <c r="D22" s="278"/>
      <c r="E22" s="148"/>
      <c r="F22" s="278"/>
      <c r="G22" s="148"/>
      <c r="H22" s="278"/>
      <c r="I22" s="148"/>
      <c r="J22" s="278"/>
      <c r="K22" s="148"/>
      <c r="L22" s="261">
        <v>10</v>
      </c>
      <c r="M22" s="262"/>
      <c r="N22" s="261"/>
      <c r="O22" s="262"/>
      <c r="P22" s="261"/>
      <c r="Q22" s="262"/>
      <c r="R22" s="261"/>
      <c r="S22" s="262"/>
      <c r="T22" s="261"/>
      <c r="U22" s="262"/>
      <c r="V22" s="261"/>
      <c r="W22" s="262"/>
      <c r="X22" s="269">
        <f t="shared" si="1"/>
        <v>10</v>
      </c>
    </row>
    <row r="23" spans="1:24" x14ac:dyDescent="0.25">
      <c r="A23" s="350"/>
      <c r="C23" t="s">
        <v>419</v>
      </c>
      <c r="D23" s="278"/>
      <c r="E23" s="148"/>
      <c r="F23" s="278"/>
      <c r="G23" s="148"/>
      <c r="H23" s="278"/>
      <c r="I23" s="148"/>
      <c r="J23" s="278"/>
      <c r="K23" s="148"/>
      <c r="L23" s="261">
        <v>8</v>
      </c>
      <c r="M23" s="262"/>
      <c r="N23" s="261"/>
      <c r="O23" s="262"/>
      <c r="P23" s="261"/>
      <c r="Q23" s="262"/>
      <c r="R23" s="261"/>
      <c r="S23" s="262"/>
      <c r="T23" s="261"/>
      <c r="U23" s="262"/>
      <c r="V23" s="261"/>
      <c r="W23" s="262"/>
      <c r="X23" s="269">
        <f t="shared" si="1"/>
        <v>8</v>
      </c>
    </row>
    <row r="24" spans="1:24" x14ac:dyDescent="0.25">
      <c r="A24" s="350"/>
      <c r="C24" t="s">
        <v>420</v>
      </c>
      <c r="D24" s="278"/>
      <c r="E24" s="148"/>
      <c r="F24" s="278"/>
      <c r="G24" s="148"/>
      <c r="H24" s="278"/>
      <c r="I24" s="148"/>
      <c r="J24" s="278"/>
      <c r="K24" s="148"/>
      <c r="L24" s="261">
        <v>5</v>
      </c>
      <c r="M24" s="262"/>
      <c r="N24" s="261"/>
      <c r="O24" s="262"/>
      <c r="P24" s="261"/>
      <c r="Q24" s="262"/>
      <c r="R24" s="261"/>
      <c r="S24" s="262"/>
      <c r="T24" s="261"/>
      <c r="U24" s="262"/>
      <c r="V24" s="261"/>
      <c r="W24" s="262"/>
      <c r="X24" s="269">
        <f t="shared" si="1"/>
        <v>5</v>
      </c>
    </row>
    <row r="25" spans="1:24" x14ac:dyDescent="0.25">
      <c r="A25" s="350"/>
      <c r="C25" t="s">
        <v>414</v>
      </c>
      <c r="D25" s="278"/>
      <c r="E25" s="148"/>
      <c r="F25" s="278"/>
      <c r="G25" s="148"/>
      <c r="H25" s="278"/>
      <c r="I25" s="148"/>
      <c r="J25" s="278">
        <v>10</v>
      </c>
      <c r="K25" s="148"/>
      <c r="L25" s="261"/>
      <c r="M25" s="262"/>
      <c r="N25" s="261"/>
      <c r="O25" s="262"/>
      <c r="P25" s="261"/>
      <c r="Q25" s="262"/>
      <c r="R25" s="261"/>
      <c r="S25" s="262"/>
      <c r="T25" s="261"/>
      <c r="U25" s="262"/>
      <c r="V25" s="261"/>
      <c r="W25" s="262"/>
      <c r="X25" s="269">
        <f t="shared" si="1"/>
        <v>10</v>
      </c>
    </row>
    <row r="26" spans="1:24" x14ac:dyDescent="0.25">
      <c r="A26" s="41"/>
      <c r="C26" t="s">
        <v>416</v>
      </c>
      <c r="D26" s="278"/>
      <c r="E26" s="148"/>
      <c r="F26" s="278"/>
      <c r="G26" s="148"/>
      <c r="H26" s="278"/>
      <c r="I26" s="148"/>
      <c r="J26" s="278"/>
      <c r="K26" s="148"/>
      <c r="L26" s="261"/>
      <c r="M26" s="262"/>
      <c r="N26" s="261">
        <v>8</v>
      </c>
      <c r="O26" s="262"/>
      <c r="P26" s="261"/>
      <c r="Q26" s="262"/>
      <c r="R26" s="261"/>
      <c r="S26" s="262"/>
      <c r="T26" s="261"/>
      <c r="U26" s="262"/>
      <c r="V26" s="261"/>
      <c r="W26" s="262"/>
      <c r="X26" s="269">
        <f t="shared" si="1"/>
        <v>8</v>
      </c>
    </row>
    <row r="27" spans="1:24" ht="15.75" thickBot="1" x14ac:dyDescent="0.3">
      <c r="A27" s="41"/>
      <c r="D27" s="274"/>
      <c r="E27" s="277"/>
      <c r="F27" s="274"/>
      <c r="G27" s="277"/>
      <c r="H27" s="274"/>
      <c r="I27" s="277"/>
      <c r="J27" s="274"/>
      <c r="K27" s="277"/>
      <c r="L27" s="274"/>
      <c r="M27" s="275"/>
      <c r="N27" s="274"/>
      <c r="O27" s="275"/>
      <c r="P27" s="274"/>
      <c r="Q27" s="275"/>
      <c r="R27" s="274"/>
      <c r="S27" s="275"/>
      <c r="T27" s="274"/>
      <c r="U27" s="275"/>
      <c r="V27" s="274"/>
      <c r="W27" s="275"/>
      <c r="X27" s="269"/>
    </row>
    <row r="28" spans="1:24" x14ac:dyDescent="0.25">
      <c r="A28" s="41"/>
    </row>
    <row r="29" spans="1:24" ht="15" customHeight="1" x14ac:dyDescent="0.25">
      <c r="A29" s="41"/>
    </row>
    <row r="30" spans="1:24" x14ac:dyDescent="0.25">
      <c r="A30" s="41"/>
    </row>
    <row r="31" spans="1:24" x14ac:dyDescent="0.25">
      <c r="A31" s="41"/>
    </row>
    <row r="32" spans="1:24" x14ac:dyDescent="0.25">
      <c r="A32" s="41"/>
    </row>
    <row r="33" spans="1:1" ht="17.25" customHeight="1" x14ac:dyDescent="0.25">
      <c r="A33" s="41"/>
    </row>
    <row r="34" spans="1:1" ht="16.5" customHeight="1" x14ac:dyDescent="0.25">
      <c r="A34" s="41"/>
    </row>
    <row r="35" spans="1:1" x14ac:dyDescent="0.25">
      <c r="A35" s="41"/>
    </row>
    <row r="36" spans="1:1" x14ac:dyDescent="0.25">
      <c r="A36" s="41"/>
    </row>
    <row r="37" spans="1:1" x14ac:dyDescent="0.25">
      <c r="A37" s="41"/>
    </row>
    <row r="38" spans="1:1" ht="19.5" customHeight="1" x14ac:dyDescent="0.25">
      <c r="A38" s="41"/>
    </row>
    <row r="39" spans="1:1" x14ac:dyDescent="0.25">
      <c r="A39" s="41"/>
    </row>
    <row r="40" spans="1:1" x14ac:dyDescent="0.25">
      <c r="A40" s="41"/>
    </row>
    <row r="41" spans="1:1" x14ac:dyDescent="0.25">
      <c r="A41" s="41"/>
    </row>
    <row r="42" spans="1:1" ht="18" customHeight="1" x14ac:dyDescent="0.25">
      <c r="A42" s="41"/>
    </row>
    <row r="43" spans="1:1" x14ac:dyDescent="0.25">
      <c r="A43" s="41"/>
    </row>
    <row r="44" spans="1:1" ht="22.5" customHeight="1" x14ac:dyDescent="0.25">
      <c r="A44" s="41"/>
    </row>
    <row r="45" spans="1:1" ht="22.5" customHeight="1" x14ac:dyDescent="0.25">
      <c r="A45" s="41"/>
    </row>
    <row r="46" spans="1:1" x14ac:dyDescent="0.25">
      <c r="A46" s="41"/>
    </row>
    <row r="47" spans="1:1" x14ac:dyDescent="0.25">
      <c r="A47" s="41"/>
    </row>
    <row r="48" spans="1:1" x14ac:dyDescent="0.25">
      <c r="A48" s="41"/>
    </row>
  </sheetData>
  <mergeCells count="3">
    <mergeCell ref="A11:A13"/>
    <mergeCell ref="A7:A10"/>
    <mergeCell ref="A20:A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Senior males &gt;3 races</vt:lpstr>
      <vt:lpstr>Female senior&gt;3 races</vt:lpstr>
      <vt:lpstr>team position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Robinson</dc:creator>
  <cp:lastModifiedBy>richard best</cp:lastModifiedBy>
  <dcterms:created xsi:type="dcterms:W3CDTF">2021-06-14T09:15:11Z</dcterms:created>
  <dcterms:modified xsi:type="dcterms:W3CDTF">2021-10-31T21:17:44Z</dcterms:modified>
</cp:coreProperties>
</file>